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460" firstSheet="2" activeTab="5"/>
  </bookViews>
  <sheets>
    <sheet name="收入调整(一般预算)" sheetId="1" r:id="rId1"/>
    <sheet name="支出调整(一般预算)" sheetId="2" r:id="rId2"/>
    <sheet name="收入调整(基金预算)" sheetId="3" r:id="rId3"/>
    <sheet name="支出调整(基金预算)" sheetId="4" r:id="rId4"/>
    <sheet name="国有资本经营预算" sheetId="5" r:id="rId5"/>
    <sheet name="2019年新增债" sheetId="6" r:id="rId6"/>
  </sheets>
  <definedNames>
    <definedName name="_xlnm.Print_Titles" localSheetId="1">'支出调整(一般预算)'!$1:$5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<sst xmlns="http://schemas.openxmlformats.org/spreadsheetml/2006/main" count="204" uniqueCount="152">
  <si>
    <t>附表1</t>
  </si>
  <si>
    <t>金平区2019年财政预算收入调整表</t>
  </si>
  <si>
    <t>单位：万元</t>
  </si>
  <si>
    <t>项   目</t>
  </si>
  <si>
    <r>
      <t>18</t>
    </r>
    <r>
      <rPr>
        <b/>
        <sz val="12"/>
        <rFont val="宋体"/>
        <family val="0"/>
      </rPr>
      <t>年决算数</t>
    </r>
  </si>
  <si>
    <t>年初预算数</t>
  </si>
  <si>
    <t>预算调整数</t>
  </si>
  <si>
    <t>预算调整数与年初预算数增减额</t>
  </si>
  <si>
    <r>
      <t>预算调整数为年初预算数</t>
    </r>
    <r>
      <rPr>
        <b/>
        <sz val="12"/>
        <rFont val="Times New Roman"/>
        <family val="1"/>
      </rPr>
      <t>%</t>
    </r>
  </si>
  <si>
    <r>
      <t>预算调整数为</t>
    </r>
    <r>
      <rPr>
        <b/>
        <sz val="12"/>
        <rFont val="Times New Roman"/>
        <family val="1"/>
      </rPr>
      <t>18</t>
    </r>
    <r>
      <rPr>
        <b/>
        <sz val="12"/>
        <rFont val="宋体"/>
        <family val="0"/>
      </rPr>
      <t>年决算数</t>
    </r>
    <r>
      <rPr>
        <b/>
        <sz val="12"/>
        <rFont val="Times New Roman"/>
        <family val="1"/>
      </rPr>
      <t>%</t>
    </r>
  </si>
  <si>
    <t>说       明</t>
  </si>
  <si>
    <t>一、公共财政预算收入</t>
  </si>
  <si>
    <t>比去年同期增加14.33%。</t>
  </si>
  <si>
    <t xml:space="preserve">     1、税收收入</t>
  </si>
  <si>
    <t xml:space="preserve">     2、非税收入</t>
  </si>
  <si>
    <t>二、税收返还收入</t>
  </si>
  <si>
    <t>三、省市财力性转移支付补助收入</t>
  </si>
  <si>
    <t>四、调入预算稳定调节基金</t>
  </si>
  <si>
    <t>五、调入资金</t>
  </si>
  <si>
    <t>六、上年结余收入（批复决算后）</t>
  </si>
  <si>
    <t>区本级财政收入</t>
  </si>
  <si>
    <t>七、省市一次性补助收入</t>
  </si>
  <si>
    <t>八、地方政府债券转贷收入</t>
  </si>
  <si>
    <t xml:space="preserve"> 收 入 总 计</t>
  </si>
  <si>
    <t>附表2</t>
  </si>
  <si>
    <t>金平区2019年财政预算支出调整表</t>
  </si>
  <si>
    <t>支出科目</t>
  </si>
  <si>
    <t>预算调整数为年初预算数%</t>
  </si>
  <si>
    <t>备注</t>
  </si>
  <si>
    <t>合计</t>
  </si>
  <si>
    <t>本级支出</t>
  </si>
  <si>
    <t>上级补助支出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</si>
  <si>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</si>
  <si>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</si>
  <si>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</si>
  <si>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</si>
  <si>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</si>
  <si>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</si>
  <si>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</si>
  <si>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</si>
  <si>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</si>
  <si>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</si>
  <si>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</si>
  <si>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</si>
  <si>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</si>
  <si>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</si>
  <si>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</si>
  <si>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</si>
  <si>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</si>
  <si>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</si>
  <si>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</si>
  <si>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</si>
  <si>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</si>
  <si>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</si>
  <si>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二十三、债务发行费用支出</t>
  </si>
  <si>
    <t>公共财政预算支出合计</t>
  </si>
  <si>
    <t>二十四、上解支出</t>
  </si>
  <si>
    <t>二十五、地方政府债券还本支出</t>
  </si>
  <si>
    <t>二十六、安排预算稳定调节基金</t>
  </si>
  <si>
    <t>支 出 总 计</t>
  </si>
  <si>
    <t>二十四、年终结余（净结余）</t>
  </si>
  <si>
    <r>
      <t>附表3</t>
    </r>
    <r>
      <rPr>
        <sz val="12"/>
        <rFont val="宋体"/>
        <family val="0"/>
      </rPr>
      <t xml:space="preserve"> </t>
    </r>
  </si>
  <si>
    <t>金平区2019年财政基金收入调整表</t>
  </si>
  <si>
    <t>说  明</t>
  </si>
  <si>
    <t>一、基金预算收入</t>
  </si>
  <si>
    <r>
      <t xml:space="preserve"> </t>
    </r>
    <r>
      <rPr>
        <sz val="12"/>
        <rFont val="宋体"/>
        <family val="0"/>
      </rPr>
      <t xml:space="preserve">   土地出让价款收入</t>
    </r>
  </si>
  <si>
    <r>
      <t xml:space="preserve"> </t>
    </r>
    <r>
      <rPr>
        <sz val="12"/>
        <rFont val="宋体"/>
        <family val="0"/>
      </rPr>
      <t xml:space="preserve">   缴纳新增建设用地土地有偿使用费</t>
    </r>
  </si>
  <si>
    <r>
      <t xml:space="preserve">    </t>
    </r>
    <r>
      <rPr>
        <sz val="12"/>
        <rFont val="宋体"/>
        <family val="0"/>
      </rPr>
      <t>彩票公益金收入</t>
    </r>
  </si>
  <si>
    <t xml:space="preserve">    其他政府性基金收入</t>
  </si>
  <si>
    <t>二、上级基金补助收入</t>
  </si>
  <si>
    <t>三、上年结余收入</t>
  </si>
  <si>
    <t>四、地方政府债券转贷收入</t>
  </si>
  <si>
    <t>收 入 总 计</t>
  </si>
  <si>
    <t>附表4</t>
  </si>
  <si>
    <t>金平区2019年财政基金支出调整表</t>
  </si>
  <si>
    <t>说明</t>
  </si>
  <si>
    <t>上级补助</t>
  </si>
  <si>
    <t>一、一般公共服务</t>
  </si>
  <si>
    <t>二、公共安全</t>
  </si>
  <si>
    <t>三、教育</t>
  </si>
  <si>
    <t>四、文化体育与传媒</t>
  </si>
  <si>
    <t>五、社会保障和就业</t>
  </si>
  <si>
    <t>六、城乡社区</t>
  </si>
  <si>
    <t>七、农林水</t>
  </si>
  <si>
    <t>八、交通运输</t>
  </si>
  <si>
    <t>九、资源勘探信息等</t>
  </si>
  <si>
    <t>十、商业服务业等</t>
  </si>
  <si>
    <t>十一、金融支出</t>
  </si>
  <si>
    <t>十二、其他支出</t>
  </si>
  <si>
    <t>十三、债券付息支出</t>
  </si>
  <si>
    <t>十四、债券发行费用支出</t>
  </si>
  <si>
    <t>基金预算支出合计</t>
  </si>
  <si>
    <t>十五、调出资金</t>
  </si>
  <si>
    <t>十六、年终结余（结转下年支出）</t>
  </si>
  <si>
    <t>附表5</t>
  </si>
  <si>
    <r>
      <t>金平区2019</t>
    </r>
    <r>
      <rPr>
        <b/>
        <sz val="24"/>
        <rFont val="宋体"/>
        <family val="0"/>
      </rPr>
      <t>年国有资本经营预算收支调整表</t>
    </r>
  </si>
  <si>
    <t xml:space="preserve"> </t>
  </si>
  <si>
    <t>单位:万元</t>
  </si>
  <si>
    <t>预算科目</t>
  </si>
  <si>
    <t>调整预算数</t>
  </si>
  <si>
    <t>省本级</t>
  </si>
  <si>
    <t>地市本级</t>
  </si>
  <si>
    <t>区县本级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</si>
  <si>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</si>
  <si>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</si>
  <si>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</si>
  <si>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</si>
  <si>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</si>
  <si>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</si>
  <si>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</si>
  <si>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其他国有资本经营预算支出</t>
  </si>
  <si>
    <t>其他国有资本经营预算收入</t>
  </si>
  <si>
    <t>本 年 收 入 合 计</t>
  </si>
  <si>
    <t>本 年 支 出 合 计</t>
  </si>
  <si>
    <t>上级补助收入</t>
  </si>
  <si>
    <t>省补助计划单列市收入</t>
  </si>
  <si>
    <t>调出资金</t>
  </si>
  <si>
    <t>上年结余</t>
  </si>
  <si>
    <t>年终结余</t>
  </si>
  <si>
    <t>收  入  总  计</t>
  </si>
  <si>
    <t>支  出  总  计</t>
  </si>
  <si>
    <t>附表6</t>
  </si>
  <si>
    <t>金平区2019年新增地方政府专项债券项目分配表</t>
  </si>
  <si>
    <t>序号</t>
  </si>
  <si>
    <t>项目名称</t>
  </si>
  <si>
    <t>项目简要介绍</t>
  </si>
  <si>
    <t>债券类型</t>
  </si>
  <si>
    <t>偿债资金来源</t>
  </si>
  <si>
    <t>债券额度</t>
  </si>
  <si>
    <t>一般债券小计</t>
  </si>
  <si>
    <t>黑臭及污染水体整治项目</t>
  </si>
  <si>
    <t>黑臭及污染水体整治</t>
  </si>
  <si>
    <t>一般债券</t>
  </si>
  <si>
    <t>一般公共预算</t>
  </si>
  <si>
    <t>陇头关电排站易址重建项目</t>
  </si>
  <si>
    <t>陇头关电排站易址重建</t>
  </si>
  <si>
    <t>桂花小学东裕园校区建设项目</t>
  </si>
  <si>
    <t>桂花小学东裕园校区建设</t>
  </si>
  <si>
    <t>专项债券小计</t>
  </si>
  <si>
    <t>其他专项债券</t>
  </si>
  <si>
    <t>国有土地使用权出让收入</t>
  </si>
  <si>
    <t>乡村振兴战略项目（含“百村示范、千村整治”美丽乡村建设）</t>
  </si>
  <si>
    <t>百村示范、千村整治，三年村居环境大整治</t>
  </si>
  <si>
    <t>亚青会举办城市功能提升工程</t>
  </si>
  <si>
    <t>辖区内区管大街小巷加铺沥青</t>
  </si>
  <si>
    <t>金平工业园区现代产业集聚区西片区排水泵站建设</t>
  </si>
  <si>
    <t>金平区人民医院改扩建工程项目</t>
  </si>
  <si>
    <t>金平区人民医院改扩建工程</t>
  </si>
  <si>
    <t>金平区妇幼保健院改扩建工程项目</t>
  </si>
  <si>
    <t>金平区妇幼保健院改扩建工程</t>
  </si>
  <si>
    <t>金平区中医医院改扩建工程项目</t>
  </si>
  <si>
    <t>金平区中医医院改扩建及设备配套工程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</si>
</sst>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_ "/>
    <numFmt numFmtId="179" formatCode="0.00_ "/>
  </numFmts>
  <fonts count="60">
    <font>
      <sz val="12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22"/>
      <name val="Times New Roman"/>
      <family val="1"/>
    </font>
    <font>
      <b/>
      <sz val="12"/>
      <name val="Times New Roman"/>
      <family val="1"/>
    </font>
    <font>
      <b/>
      <sz val="14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小标宋简体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b/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8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8" borderId="0" applyNumberFormat="0" applyBorder="0" applyAlignment="0" applyProtection="0"/>
    <xf numFmtId="0" fontId="41" fillId="0" borderId="5" applyNumberFormat="0" applyFill="0" applyAlignment="0" applyProtection="0"/>
    <xf numFmtId="0" fontId="38" fillId="9" borderId="0" applyNumberFormat="0" applyBorder="0" applyAlignment="0" applyProtection="0"/>
    <xf numFmtId="0" fontId="47" fillId="10" borderId="6" applyNumberFormat="0" applyAlignment="0" applyProtection="0"/>
    <xf numFmtId="0" fontId="48" fillId="10" borderId="1" applyNumberFormat="0" applyAlignment="0" applyProtection="0"/>
    <xf numFmtId="0" fontId="49" fillId="11" borderId="7" applyNumberFormat="0" applyAlignment="0" applyProtection="0"/>
    <xf numFmtId="0" fontId="35" fillId="12" borderId="0" applyNumberFormat="0" applyBorder="0" applyAlignment="0" applyProtection="0"/>
    <xf numFmtId="0" fontId="38" fillId="13" borderId="0" applyNumberFormat="0" applyBorder="0" applyAlignment="0" applyProtection="0"/>
    <xf numFmtId="0" fontId="50" fillId="0" borderId="8" applyNumberFormat="0" applyFill="0" applyAlignment="0" applyProtection="0"/>
    <xf numFmtId="0" fontId="0" fillId="0" borderId="0">
      <alignment/>
      <protection/>
    </xf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5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 wrapText="1"/>
    </xf>
    <xf numFmtId="43" fontId="57" fillId="0" borderId="11" xfId="0" applyNumberFormat="1" applyFont="1" applyFill="1" applyBorder="1" applyAlignment="1">
      <alignment horizontal="right" vertical="center" wrapText="1"/>
    </xf>
    <xf numFmtId="43" fontId="59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176" fontId="6" fillId="0" borderId="0" xfId="44" applyNumberFormat="1" applyFont="1" applyFill="1" applyAlignment="1">
      <alignment horizontal="center" vertical="center"/>
      <protection/>
    </xf>
    <xf numFmtId="3" fontId="7" fillId="32" borderId="0" xfId="0" applyNumberFormat="1" applyFont="1" applyFill="1" applyAlignment="1" applyProtection="1">
      <alignment horizontal="right" vertical="center"/>
      <protection/>
    </xf>
    <xf numFmtId="3" fontId="0" fillId="32" borderId="0" xfId="0" applyNumberFormat="1" applyFont="1" applyFill="1" applyAlignment="1" applyProtection="1">
      <alignment horizontal="right" vertical="center"/>
      <protection/>
    </xf>
    <xf numFmtId="3" fontId="7" fillId="32" borderId="10" xfId="0" applyNumberFormat="1" applyFont="1" applyFill="1" applyBorder="1" applyAlignment="1" applyProtection="1">
      <alignment horizontal="right" vertical="center"/>
      <protection/>
    </xf>
    <xf numFmtId="3" fontId="8" fillId="32" borderId="15" xfId="0" applyNumberFormat="1" applyFont="1" applyFill="1" applyBorder="1" applyAlignment="1" applyProtection="1">
      <alignment horizontal="center" vertical="center"/>
      <protection/>
    </xf>
    <xf numFmtId="3" fontId="8" fillId="32" borderId="16" xfId="0" applyNumberFormat="1" applyFont="1" applyFill="1" applyBorder="1" applyAlignment="1" applyProtection="1">
      <alignment horizontal="center" vertical="center"/>
      <protection/>
    </xf>
    <xf numFmtId="3" fontId="8" fillId="32" borderId="17" xfId="0" applyNumberFormat="1" applyFont="1" applyFill="1" applyBorder="1" applyAlignment="1" applyProtection="1">
      <alignment horizontal="center" vertical="center"/>
      <protection/>
    </xf>
    <xf numFmtId="3" fontId="8" fillId="32" borderId="18" xfId="0" applyNumberFormat="1" applyFont="1" applyFill="1" applyBorder="1" applyAlignment="1" applyProtection="1">
      <alignment horizontal="center" vertical="center"/>
      <protection/>
    </xf>
    <xf numFmtId="3" fontId="0" fillId="32" borderId="14" xfId="0" applyNumberFormat="1" applyFont="1" applyFill="1" applyBorder="1" applyAlignment="1" applyProtection="1">
      <alignment horizontal="center" vertical="center"/>
      <protection/>
    </xf>
    <xf numFmtId="3" fontId="0" fillId="32" borderId="11" xfId="0" applyNumberFormat="1" applyFont="1" applyFill="1" applyBorder="1" applyAlignment="1" applyProtection="1">
      <alignment horizontal="center" vertical="center"/>
      <protection/>
    </xf>
    <xf numFmtId="3" fontId="9" fillId="32" borderId="11" xfId="0" applyNumberFormat="1" applyFont="1" applyFill="1" applyBorder="1" applyAlignment="1" applyProtection="1">
      <alignment horizontal="left" vertical="center"/>
      <protection/>
    </xf>
    <xf numFmtId="177" fontId="9" fillId="32" borderId="11" xfId="0" applyNumberFormat="1" applyFont="1" applyFill="1" applyBorder="1" applyAlignment="1" applyProtection="1">
      <alignment horizontal="right" vertical="center"/>
      <protection/>
    </xf>
    <xf numFmtId="177" fontId="9" fillId="32" borderId="13" xfId="0" applyNumberFormat="1" applyFont="1" applyFill="1" applyBorder="1" applyAlignment="1" applyProtection="1">
      <alignment horizontal="right" vertical="center"/>
      <protection/>
    </xf>
    <xf numFmtId="177" fontId="9" fillId="32" borderId="14" xfId="0" applyNumberFormat="1" applyFont="1" applyFill="1" applyBorder="1" applyAlignment="1" applyProtection="1">
      <alignment horizontal="right" vertical="center"/>
      <protection/>
    </xf>
    <xf numFmtId="3" fontId="0" fillId="32" borderId="14" xfId="0" applyNumberFormat="1" applyFont="1" applyFill="1" applyBorder="1" applyAlignment="1" applyProtection="1">
      <alignment horizontal="right" vertical="center"/>
      <protection/>
    </xf>
    <xf numFmtId="3" fontId="0" fillId="32" borderId="11" xfId="0" applyNumberFormat="1" applyFont="1" applyFill="1" applyBorder="1" applyAlignment="1" applyProtection="1">
      <alignment horizontal="right" vertical="center"/>
      <protection/>
    </xf>
    <xf numFmtId="177" fontId="9" fillId="32" borderId="16" xfId="0" applyNumberFormat="1" applyFont="1" applyFill="1" applyBorder="1" applyAlignment="1" applyProtection="1">
      <alignment horizontal="right" vertical="center"/>
      <protection/>
    </xf>
    <xf numFmtId="177" fontId="9" fillId="32" borderId="19" xfId="0" applyNumberFormat="1" applyFont="1" applyFill="1" applyBorder="1" applyAlignment="1" applyProtection="1">
      <alignment horizontal="right" vertical="center"/>
      <protection/>
    </xf>
    <xf numFmtId="3" fontId="9" fillId="32" borderId="16" xfId="0" applyNumberFormat="1" applyFont="1" applyFill="1" applyBorder="1" applyAlignment="1" applyProtection="1">
      <alignment horizontal="left" vertical="center"/>
      <protection/>
    </xf>
    <xf numFmtId="177" fontId="9" fillId="32" borderId="20" xfId="0" applyNumberFormat="1" applyFont="1" applyFill="1" applyBorder="1" applyAlignment="1" applyProtection="1">
      <alignment horizontal="right" vertical="center"/>
      <protection/>
    </xf>
    <xf numFmtId="177" fontId="9" fillId="32" borderId="17" xfId="0" applyNumberFormat="1" applyFont="1" applyFill="1" applyBorder="1" applyAlignment="1" applyProtection="1">
      <alignment horizontal="right" vertical="center"/>
      <protection/>
    </xf>
    <xf numFmtId="177" fontId="9" fillId="32" borderId="12" xfId="0" applyNumberFormat="1" applyFont="1" applyFill="1" applyBorder="1" applyAlignment="1" applyProtection="1">
      <alignment horizontal="right" vertical="center"/>
      <protection/>
    </xf>
    <xf numFmtId="3" fontId="9" fillId="32" borderId="11" xfId="0" applyNumberFormat="1" applyFont="1" applyFill="1" applyBorder="1" applyAlignment="1" applyProtection="1">
      <alignment horizontal="center" vertical="center"/>
      <protection/>
    </xf>
    <xf numFmtId="3" fontId="8" fillId="32" borderId="11" xfId="0" applyNumberFormat="1" applyFont="1" applyFill="1" applyBorder="1" applyAlignment="1" applyProtection="1">
      <alignment horizontal="center" vertical="center"/>
      <protection/>
    </xf>
    <xf numFmtId="177" fontId="8" fillId="32" borderId="14" xfId="0" applyNumberFormat="1" applyFont="1" applyFill="1" applyBorder="1" applyAlignment="1" applyProtection="1">
      <alignment horizontal="right" vertical="center"/>
      <protection/>
    </xf>
    <xf numFmtId="0" fontId="4" fillId="0" borderId="0" xfId="44" applyFont="1">
      <alignment/>
      <protection/>
    </xf>
    <xf numFmtId="0" fontId="0" fillId="0" borderId="0" xfId="44">
      <alignment/>
      <protection/>
    </xf>
    <xf numFmtId="0" fontId="0" fillId="0" borderId="0" xfId="44" applyFill="1">
      <alignment/>
      <protection/>
    </xf>
    <xf numFmtId="0" fontId="0" fillId="0" borderId="0" xfId="44" applyFont="1">
      <alignment/>
      <protection/>
    </xf>
    <xf numFmtId="31" fontId="0" fillId="0" borderId="0" xfId="44" applyNumberFormat="1" applyFill="1" applyAlignment="1">
      <alignment horizontal="left" vertical="center"/>
      <protection/>
    </xf>
    <xf numFmtId="0" fontId="0" fillId="0" borderId="0" xfId="44" applyFill="1" applyAlignment="1">
      <alignment vertical="center"/>
      <protection/>
    </xf>
    <xf numFmtId="0" fontId="4" fillId="0" borderId="11" xfId="44" applyFont="1" applyFill="1" applyBorder="1" applyAlignment="1">
      <alignment horizontal="center" vertical="center"/>
      <protection/>
    </xf>
    <xf numFmtId="0" fontId="4" fillId="0" borderId="11" xfId="44" applyFont="1" applyFill="1" applyBorder="1" applyAlignment="1">
      <alignment horizontal="center" vertical="center" wrapText="1"/>
      <protection/>
    </xf>
    <xf numFmtId="0" fontId="0" fillId="0" borderId="11" xfId="44" applyFont="1" applyFill="1" applyBorder="1" applyAlignment="1">
      <alignment vertical="center"/>
      <protection/>
    </xf>
    <xf numFmtId="178" fontId="0" fillId="0" borderId="11" xfId="44" applyNumberFormat="1" applyFont="1" applyFill="1" applyBorder="1" applyAlignment="1">
      <alignment horizontal="right" vertical="center"/>
      <protection/>
    </xf>
    <xf numFmtId="178" fontId="0" fillId="0" borderId="11" xfId="44" applyNumberFormat="1" applyFill="1" applyBorder="1" applyAlignment="1">
      <alignment vertical="center"/>
      <protection/>
    </xf>
    <xf numFmtId="178" fontId="4" fillId="0" borderId="11" xfId="44" applyNumberFormat="1" applyFont="1" applyFill="1" applyBorder="1" applyAlignment="1">
      <alignment horizontal="right" vertical="center"/>
      <protection/>
    </xf>
    <xf numFmtId="178" fontId="4" fillId="0" borderId="11" xfId="44" applyNumberFormat="1" applyFont="1" applyFill="1" applyBorder="1" applyAlignment="1">
      <alignment vertical="center"/>
      <protection/>
    </xf>
    <xf numFmtId="0" fontId="0" fillId="0" borderId="0" xfId="44" applyFont="1" applyFill="1">
      <alignment/>
      <protection/>
    </xf>
    <xf numFmtId="0" fontId="0" fillId="0" borderId="0" xfId="44" applyFill="1" applyAlignment="1">
      <alignment horizontal="center" vertical="center"/>
      <protection/>
    </xf>
    <xf numFmtId="0" fontId="0" fillId="0" borderId="11" xfId="44" applyFill="1" applyBorder="1" applyAlignment="1">
      <alignment vertical="center"/>
      <protection/>
    </xf>
    <xf numFmtId="0" fontId="7" fillId="0" borderId="11" xfId="44" applyFont="1" applyFill="1" applyBorder="1" applyAlignment="1">
      <alignment vertical="center" wrapText="1"/>
      <protection/>
    </xf>
    <xf numFmtId="0" fontId="4" fillId="0" borderId="11" xfId="44" applyFont="1" applyFill="1" applyBorder="1" applyAlignment="1">
      <alignment vertical="center"/>
      <protection/>
    </xf>
    <xf numFmtId="178" fontId="0" fillId="0" borderId="11" xfId="44" applyNumberFormat="1" applyFont="1" applyFill="1" applyBorder="1" applyAlignment="1">
      <alignment vertical="center"/>
      <protection/>
    </xf>
    <xf numFmtId="0" fontId="0" fillId="0" borderId="11" xfId="44" applyBorder="1">
      <alignment/>
      <protection/>
    </xf>
    <xf numFmtId="0" fontId="4" fillId="0" borderId="11" xfId="44" applyFont="1" applyBorder="1">
      <alignment/>
      <protection/>
    </xf>
    <xf numFmtId="0" fontId="7" fillId="0" borderId="11" xfId="44" applyFont="1" applyBorder="1" applyAlignment="1">
      <alignment vertical="center" wrapText="1"/>
      <protection/>
    </xf>
    <xf numFmtId="178" fontId="0" fillId="0" borderId="0" xfId="44" applyNumberFormat="1">
      <alignment/>
      <protection/>
    </xf>
    <xf numFmtId="176" fontId="0" fillId="0" borderId="0" xfId="44" applyNumberFormat="1">
      <alignment/>
      <protection/>
    </xf>
    <xf numFmtId="176" fontId="10" fillId="0" borderId="0" xfId="44" applyNumberFormat="1" applyFont="1" applyFill="1" applyAlignment="1">
      <alignment horizontal="center" vertical="center"/>
      <protection/>
    </xf>
    <xf numFmtId="176" fontId="11" fillId="0" borderId="0" xfId="44" applyNumberFormat="1" applyFont="1" applyFill="1" applyAlignment="1">
      <alignment horizontal="center" vertical="center"/>
      <protection/>
    </xf>
    <xf numFmtId="31" fontId="0" fillId="0" borderId="0" xfId="44" applyNumberFormat="1" applyAlignment="1">
      <alignment horizontal="left"/>
      <protection/>
    </xf>
    <xf numFmtId="176" fontId="0" fillId="0" borderId="0" xfId="44" applyNumberFormat="1" applyBorder="1" applyAlignment="1">
      <alignment horizontal="right"/>
      <protection/>
    </xf>
    <xf numFmtId="0" fontId="4" fillId="0" borderId="11" xfId="44" applyFont="1" applyBorder="1" applyAlignment="1">
      <alignment horizontal="center" vertical="center"/>
      <protection/>
    </xf>
    <xf numFmtId="0" fontId="12" fillId="0" borderId="11" xfId="44" applyFont="1" applyFill="1" applyBorder="1" applyAlignment="1">
      <alignment horizontal="center" vertical="center"/>
      <protection/>
    </xf>
    <xf numFmtId="176" fontId="4" fillId="0" borderId="11" xfId="44" applyNumberFormat="1" applyFont="1" applyFill="1" applyBorder="1" applyAlignment="1">
      <alignment horizontal="center" vertical="center" wrapText="1"/>
      <protection/>
    </xf>
    <xf numFmtId="176" fontId="4" fillId="0" borderId="11" xfId="44" applyNumberFormat="1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11" xfId="44" applyBorder="1" applyAlignment="1">
      <alignment vertical="center"/>
      <protection/>
    </xf>
    <xf numFmtId="179" fontId="0" fillId="0" borderId="11" xfId="44" applyNumberFormat="1" applyFont="1" applyBorder="1" applyAlignment="1">
      <alignment vertical="center"/>
      <protection/>
    </xf>
    <xf numFmtId="179" fontId="0" fillId="0" borderId="11" xfId="44" applyNumberFormat="1" applyFont="1" applyBorder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11" xfId="44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13" fillId="0" borderId="11" xfId="44" applyFont="1" applyBorder="1" applyAlignment="1">
      <alignment horizontal="center" vertical="center"/>
      <protection/>
    </xf>
    <xf numFmtId="0" fontId="4" fillId="0" borderId="11" xfId="0" applyFont="1" applyBorder="1" applyAlignment="1">
      <alignment vertical="center"/>
    </xf>
    <xf numFmtId="0" fontId="4" fillId="0" borderId="11" xfId="44" applyFont="1" applyBorder="1" applyAlignment="1">
      <alignment vertical="center"/>
      <protection/>
    </xf>
    <xf numFmtId="179" fontId="4" fillId="0" borderId="11" xfId="44" applyNumberFormat="1" applyFont="1" applyBorder="1" applyAlignment="1">
      <alignment vertical="center"/>
      <protection/>
    </xf>
    <xf numFmtId="179" fontId="4" fillId="0" borderId="11" xfId="44" applyNumberFormat="1" applyFont="1" applyBorder="1" applyAlignment="1">
      <alignment vertical="center" wrapText="1"/>
      <protection/>
    </xf>
    <xf numFmtId="0" fontId="14" fillId="0" borderId="11" xfId="44" applyFont="1" applyBorder="1">
      <alignment/>
      <protection/>
    </xf>
    <xf numFmtId="0" fontId="4" fillId="0" borderId="0" xfId="44" applyFont="1" applyFill="1">
      <alignment/>
      <protection/>
    </xf>
    <xf numFmtId="178" fontId="0" fillId="0" borderId="0" xfId="44" applyNumberFormat="1" applyFill="1">
      <alignment/>
      <protection/>
    </xf>
    <xf numFmtId="179" fontId="0" fillId="0" borderId="11" xfId="44" applyNumberFormat="1" applyFill="1" applyBorder="1" applyAlignment="1">
      <alignment vertical="center"/>
      <protection/>
    </xf>
    <xf numFmtId="178" fontId="0" fillId="0" borderId="11" xfId="44" applyNumberFormat="1" applyFont="1" applyFill="1" applyBorder="1" applyAlignment="1">
      <alignment vertical="center" wrapText="1"/>
      <protection/>
    </xf>
    <xf numFmtId="179" fontId="4" fillId="0" borderId="11" xfId="44" applyNumberFormat="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left" vertical="center" wrapText="1"/>
    </xf>
    <xf numFmtId="176" fontId="0" fillId="0" borderId="11" xfId="44" applyNumberFormat="1" applyBorder="1" applyAlignment="1">
      <alignment vertical="center"/>
      <protection/>
    </xf>
    <xf numFmtId="176" fontId="0" fillId="0" borderId="11" xfId="44" applyNumberFormat="1" applyFont="1" applyBorder="1" applyAlignment="1">
      <alignment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3" fontId="15" fillId="0" borderId="11" xfId="0" applyNumberFormat="1" applyFont="1" applyBorder="1" applyAlignment="1">
      <alignment vertical="center"/>
    </xf>
    <xf numFmtId="176" fontId="4" fillId="0" borderId="11" xfId="44" applyNumberFormat="1" applyFont="1" applyBorder="1" applyAlignment="1">
      <alignment vertical="center"/>
      <protection/>
    </xf>
    <xf numFmtId="176" fontId="4" fillId="0" borderId="11" xfId="44" applyNumberFormat="1" applyFont="1" applyBorder="1" applyAlignment="1">
      <alignment vertical="center" wrapText="1"/>
      <protection/>
    </xf>
    <xf numFmtId="176" fontId="0" fillId="0" borderId="11" xfId="44" applyNumberFormat="1" applyFont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预算收入、支出调整表（共2张）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workbookViewId="0" topLeftCell="A10">
      <selection activeCell="D12" sqref="D12"/>
    </sheetView>
  </sheetViews>
  <sheetFormatPr defaultColWidth="8.625" defaultRowHeight="14.25"/>
  <cols>
    <col min="1" max="1" width="33.875" style="51" bestFit="1" customWidth="1"/>
    <col min="2" max="2" width="12.125" style="51" customWidth="1"/>
    <col min="3" max="3" width="12.375" style="51" customWidth="1"/>
    <col min="4" max="5" width="11.875" style="51" customWidth="1"/>
    <col min="6" max="6" width="13.625" style="73" customWidth="1"/>
    <col min="7" max="7" width="13.875" style="73" customWidth="1"/>
    <col min="8" max="8" width="19.50390625" style="51" customWidth="1"/>
    <col min="9" max="32" width="9.00390625" style="51" bestFit="1" customWidth="1"/>
    <col min="33" max="16384" width="8.625" style="51" customWidth="1"/>
  </cols>
  <sheetData>
    <row r="1" ht="23.25" customHeight="1">
      <c r="A1" s="53" t="s">
        <v>0</v>
      </c>
    </row>
    <row r="2" spans="1:8" ht="27">
      <c r="A2" s="74" t="s">
        <v>1</v>
      </c>
      <c r="B2" s="75"/>
      <c r="C2" s="75"/>
      <c r="D2" s="75"/>
      <c r="E2" s="75"/>
      <c r="F2" s="75"/>
      <c r="G2" s="75"/>
      <c r="H2" s="75"/>
    </row>
    <row r="3" spans="1:8" ht="21" customHeight="1">
      <c r="A3" s="76"/>
      <c r="B3" s="76"/>
      <c r="G3" s="77" t="s">
        <v>2</v>
      </c>
      <c r="H3" s="77"/>
    </row>
    <row r="4" spans="1:8" s="50" customFormat="1" ht="56.25" customHeight="1">
      <c r="A4" s="78" t="s">
        <v>3</v>
      </c>
      <c r="B4" s="79" t="s">
        <v>4</v>
      </c>
      <c r="C4" s="56" t="s">
        <v>5</v>
      </c>
      <c r="D4" s="56" t="s">
        <v>6</v>
      </c>
      <c r="E4" s="57" t="s">
        <v>7</v>
      </c>
      <c r="F4" s="80" t="s">
        <v>8</v>
      </c>
      <c r="G4" s="81" t="s">
        <v>9</v>
      </c>
      <c r="H4" s="78" t="s">
        <v>10</v>
      </c>
    </row>
    <row r="5" spans="1:8" ht="30" customHeight="1">
      <c r="A5" s="87" t="s">
        <v>11</v>
      </c>
      <c r="B5" s="88">
        <f>B6+B7</f>
        <v>74769</v>
      </c>
      <c r="C5" s="88">
        <f>C6+C7</f>
        <v>82250</v>
      </c>
      <c r="D5" s="82">
        <f>D6+D7</f>
        <v>85480</v>
      </c>
      <c r="E5" s="83">
        <f>D5-C5</f>
        <v>3230</v>
      </c>
      <c r="F5" s="101">
        <f>D5/C5*100</f>
        <v>103.92705167173253</v>
      </c>
      <c r="G5" s="102">
        <f>D5/B5*100</f>
        <v>114.3254557370033</v>
      </c>
      <c r="H5" s="71" t="s">
        <v>12</v>
      </c>
    </row>
    <row r="6" spans="1:8" ht="30" customHeight="1">
      <c r="A6" s="21" t="s">
        <v>13</v>
      </c>
      <c r="B6" s="88">
        <v>63841</v>
      </c>
      <c r="C6" s="86">
        <v>70450</v>
      </c>
      <c r="D6" s="86">
        <v>59000</v>
      </c>
      <c r="E6" s="83">
        <f>D6-C6</f>
        <v>-11450</v>
      </c>
      <c r="F6" s="101">
        <f aca="true" t="shared" si="0" ref="F6:F16">D6/C6*100</f>
        <v>83.7473385379702</v>
      </c>
      <c r="G6" s="102">
        <f aca="true" t="shared" si="1" ref="G6:G16">D6/B6*100</f>
        <v>92.41709872965649</v>
      </c>
      <c r="H6" s="71"/>
    </row>
    <row r="7" spans="1:8" ht="30" customHeight="1">
      <c r="A7" s="21" t="s">
        <v>14</v>
      </c>
      <c r="B7" s="88">
        <v>10928</v>
      </c>
      <c r="C7" s="86">
        <v>11800</v>
      </c>
      <c r="D7" s="86">
        <v>26480</v>
      </c>
      <c r="E7" s="83">
        <f aca="true" t="shared" si="2" ref="E7:E16">D7-C7</f>
        <v>14680</v>
      </c>
      <c r="F7" s="101">
        <f t="shared" si="0"/>
        <v>224.40677966101697</v>
      </c>
      <c r="G7" s="102">
        <f t="shared" si="1"/>
        <v>242.31332357247436</v>
      </c>
      <c r="H7" s="71"/>
    </row>
    <row r="8" spans="1:8" ht="54.75" customHeight="1">
      <c r="A8" s="87" t="s">
        <v>15</v>
      </c>
      <c r="B8" s="88">
        <v>14698</v>
      </c>
      <c r="C8" s="86">
        <v>14698</v>
      </c>
      <c r="D8" s="83">
        <v>14698</v>
      </c>
      <c r="E8" s="83">
        <f t="shared" si="2"/>
        <v>0</v>
      </c>
      <c r="F8" s="101">
        <f t="shared" si="0"/>
        <v>100</v>
      </c>
      <c r="G8" s="102">
        <f t="shared" si="1"/>
        <v>100</v>
      </c>
      <c r="H8" s="103"/>
    </row>
    <row r="9" spans="1:8" ht="36.75" customHeight="1">
      <c r="A9" s="87" t="s">
        <v>16</v>
      </c>
      <c r="B9" s="88">
        <v>51014</v>
      </c>
      <c r="C9" s="86">
        <v>82509</v>
      </c>
      <c r="D9" s="83">
        <v>53528</v>
      </c>
      <c r="E9" s="83">
        <f t="shared" si="2"/>
        <v>-28981</v>
      </c>
      <c r="F9" s="101">
        <f t="shared" si="0"/>
        <v>64.87534693184986</v>
      </c>
      <c r="G9" s="102">
        <f t="shared" si="1"/>
        <v>104.92805896420589</v>
      </c>
      <c r="H9" s="104"/>
    </row>
    <row r="10" spans="1:8" ht="30" customHeight="1">
      <c r="A10" s="87" t="s">
        <v>17</v>
      </c>
      <c r="B10" s="88">
        <v>2280</v>
      </c>
      <c r="C10" s="86">
        <v>1500</v>
      </c>
      <c r="D10" s="83">
        <v>1536</v>
      </c>
      <c r="E10" s="83">
        <f t="shared" si="2"/>
        <v>36</v>
      </c>
      <c r="F10" s="101">
        <f t="shared" si="0"/>
        <v>102.4</v>
      </c>
      <c r="G10" s="102">
        <f t="shared" si="1"/>
        <v>67.36842105263158</v>
      </c>
      <c r="H10" s="105"/>
    </row>
    <row r="11" spans="1:8" ht="30" customHeight="1">
      <c r="A11" s="87" t="s">
        <v>18</v>
      </c>
      <c r="B11" s="88">
        <v>3031</v>
      </c>
      <c r="C11" s="86">
        <v>4195</v>
      </c>
      <c r="D11" s="83">
        <v>3286</v>
      </c>
      <c r="E11" s="83">
        <f t="shared" si="2"/>
        <v>-909</v>
      </c>
      <c r="F11" s="101">
        <f t="shared" si="0"/>
        <v>78.33134684147794</v>
      </c>
      <c r="G11" s="102">
        <f t="shared" si="1"/>
        <v>108.41306499505114</v>
      </c>
      <c r="H11" s="105"/>
    </row>
    <row r="12" spans="1:8" ht="39" customHeight="1">
      <c r="A12" s="87" t="s">
        <v>19</v>
      </c>
      <c r="B12" s="88">
        <v>15007</v>
      </c>
      <c r="C12" s="86">
        <v>9059</v>
      </c>
      <c r="D12" s="83">
        <v>9059</v>
      </c>
      <c r="E12" s="83">
        <f t="shared" si="2"/>
        <v>0</v>
      </c>
      <c r="F12" s="101">
        <f t="shared" si="0"/>
        <v>100</v>
      </c>
      <c r="G12" s="102">
        <f t="shared" si="1"/>
        <v>60.36516292396882</v>
      </c>
      <c r="H12" s="71"/>
    </row>
    <row r="13" spans="1:8" ht="44.25" customHeight="1">
      <c r="A13" s="78" t="s">
        <v>20</v>
      </c>
      <c r="B13" s="90">
        <f>B5+B8+B9+B10+B12+B11</f>
        <v>160799</v>
      </c>
      <c r="C13" s="90">
        <f>C5+C8+C9+C10+C12+C11</f>
        <v>194211</v>
      </c>
      <c r="D13" s="90">
        <f>D5+D8+D9+D10+D12+D11</f>
        <v>167587</v>
      </c>
      <c r="E13" s="90">
        <f t="shared" si="2"/>
        <v>-26624</v>
      </c>
      <c r="F13" s="106">
        <f t="shared" si="0"/>
        <v>86.29119874775373</v>
      </c>
      <c r="G13" s="107">
        <f t="shared" si="1"/>
        <v>104.22141928743338</v>
      </c>
      <c r="H13" s="69"/>
    </row>
    <row r="14" spans="1:8" ht="30" customHeight="1">
      <c r="A14" s="87" t="s">
        <v>21</v>
      </c>
      <c r="B14" s="88">
        <v>128735</v>
      </c>
      <c r="C14" s="83">
        <v>69169</v>
      </c>
      <c r="D14" s="65">
        <v>120775</v>
      </c>
      <c r="E14" s="83">
        <f t="shared" si="2"/>
        <v>51606</v>
      </c>
      <c r="F14" s="108">
        <f t="shared" si="0"/>
        <v>174.6085674218219</v>
      </c>
      <c r="G14" s="102">
        <f t="shared" si="1"/>
        <v>93.81675535013788</v>
      </c>
      <c r="H14" s="69"/>
    </row>
    <row r="15" spans="1:8" ht="38.25" customHeight="1">
      <c r="A15" s="87" t="s">
        <v>22</v>
      </c>
      <c r="B15" s="88"/>
      <c r="C15" s="83">
        <v>10000</v>
      </c>
      <c r="D15" s="83">
        <v>13556</v>
      </c>
      <c r="E15" s="83">
        <f t="shared" si="2"/>
        <v>3556</v>
      </c>
      <c r="F15" s="108">
        <f t="shared" si="0"/>
        <v>135.56</v>
      </c>
      <c r="G15" s="102"/>
      <c r="H15" s="103"/>
    </row>
    <row r="16" spans="1:8" ht="36.75" customHeight="1">
      <c r="A16" s="89" t="s">
        <v>23</v>
      </c>
      <c r="B16" s="90">
        <f>B13+B14+B15</f>
        <v>289534</v>
      </c>
      <c r="C16" s="90">
        <f>C13+C14+C15</f>
        <v>273380</v>
      </c>
      <c r="D16" s="90">
        <f>D13+D14+D15</f>
        <v>301918</v>
      </c>
      <c r="E16" s="90">
        <f t="shared" si="2"/>
        <v>28538</v>
      </c>
      <c r="F16" s="106">
        <f t="shared" si="0"/>
        <v>110.43894944765529</v>
      </c>
      <c r="G16" s="107">
        <f t="shared" si="1"/>
        <v>104.2772178742393</v>
      </c>
      <c r="H16" s="69"/>
    </row>
  </sheetData>
  <sheetProtection/>
  <mergeCells count="2">
    <mergeCell ref="A2:H2"/>
    <mergeCell ref="G3:H3"/>
  </mergeCells>
  <printOptions/>
  <pageMargins left="0.87" right="0.49" top="0.5" bottom="0.17" header="0.48" footer="0.1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showZeros="0" workbookViewId="0" topLeftCell="A1">
      <pane xSplit="1" ySplit="5" topLeftCell="B30" activePane="bottomRight" state="frozen"/>
      <selection pane="bottomRight" activeCell="E14" sqref="E14"/>
    </sheetView>
  </sheetViews>
  <sheetFormatPr defaultColWidth="8.625" defaultRowHeight="14.25"/>
  <cols>
    <col min="1" max="1" width="29.00390625" style="52" customWidth="1"/>
    <col min="2" max="2" width="12.625" style="52" customWidth="1"/>
    <col min="3" max="3" width="12.00390625" style="52" customWidth="1"/>
    <col min="4" max="4" width="10.125" style="52" customWidth="1"/>
    <col min="5" max="5" width="12.625" style="52" customWidth="1"/>
    <col min="6" max="6" width="12.00390625" style="52" customWidth="1"/>
    <col min="7" max="7" width="10.625" style="52" customWidth="1"/>
    <col min="8" max="8" width="15.00390625" style="52" customWidth="1"/>
    <col min="9" max="9" width="14.75390625" style="52" customWidth="1"/>
    <col min="10" max="10" width="19.50390625" style="52" customWidth="1"/>
    <col min="11" max="32" width="9.00390625" style="52" bestFit="1" customWidth="1"/>
    <col min="33" max="16384" width="8.625" style="52" customWidth="1"/>
  </cols>
  <sheetData>
    <row r="1" ht="15">
      <c r="A1" s="63" t="s">
        <v>24</v>
      </c>
    </row>
    <row r="2" spans="1:10" ht="30.7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8.5" customHeight="1">
      <c r="A3" s="54"/>
      <c r="B3" s="55"/>
      <c r="C3" s="55"/>
      <c r="D3" s="55"/>
      <c r="E3" s="55"/>
      <c r="F3" s="55"/>
      <c r="G3" s="55"/>
      <c r="H3" s="55"/>
      <c r="I3" s="55"/>
      <c r="J3" s="64" t="s">
        <v>2</v>
      </c>
    </row>
    <row r="4" spans="1:10" s="95" customFormat="1" ht="27.75" customHeight="1">
      <c r="A4" s="56" t="s">
        <v>26</v>
      </c>
      <c r="B4" s="56" t="s">
        <v>5</v>
      </c>
      <c r="C4" s="56"/>
      <c r="D4" s="56"/>
      <c r="E4" s="56" t="s">
        <v>6</v>
      </c>
      <c r="F4" s="56"/>
      <c r="G4" s="56"/>
      <c r="H4" s="57" t="s">
        <v>7</v>
      </c>
      <c r="I4" s="57" t="s">
        <v>27</v>
      </c>
      <c r="J4" s="56" t="s">
        <v>28</v>
      </c>
    </row>
    <row r="5" spans="1:10" s="95" customFormat="1" ht="31.5" customHeight="1">
      <c r="A5" s="56"/>
      <c r="B5" s="56" t="s">
        <v>29</v>
      </c>
      <c r="C5" s="56" t="s">
        <v>30</v>
      </c>
      <c r="D5" s="57" t="s">
        <v>31</v>
      </c>
      <c r="E5" s="56" t="s">
        <v>29</v>
      </c>
      <c r="F5" s="56" t="s">
        <v>30</v>
      </c>
      <c r="G5" s="57" t="s">
        <v>31</v>
      </c>
      <c r="H5" s="57"/>
      <c r="I5" s="57"/>
      <c r="J5" s="56"/>
    </row>
    <row r="6" spans="1:10" ht="30" customHeight="1">
      <c r="A6" s="58" t="s">
        <v>32</v>
      </c>
      <c r="B6" s="59">
        <f>SUM(C6:D6)</f>
        <v>22686</v>
      </c>
      <c r="C6" s="59">
        <v>20517</v>
      </c>
      <c r="D6" s="60">
        <v>2169</v>
      </c>
      <c r="E6" s="59">
        <v>27376</v>
      </c>
      <c r="F6" s="59">
        <f aca="true" t="shared" si="0" ref="F6:F32">E6-G6</f>
        <v>22076</v>
      </c>
      <c r="G6" s="60">
        <v>5300</v>
      </c>
      <c r="H6" s="60">
        <f>E6-B6</f>
        <v>4690</v>
      </c>
      <c r="I6" s="97">
        <f>E6/B6*100</f>
        <v>120.67354315436833</v>
      </c>
      <c r="J6" s="60"/>
    </row>
    <row r="7" spans="1:10" ht="30" customHeight="1">
      <c r="A7" s="58" t="s">
        <v>33</v>
      </c>
      <c r="B7" s="59">
        <f aca="true" t="shared" si="1" ref="B7:B34">SUM(C7:D7)</f>
        <v>326</v>
      </c>
      <c r="C7" s="59">
        <v>326</v>
      </c>
      <c r="D7" s="60">
        <v>0</v>
      </c>
      <c r="E7" s="59">
        <v>326</v>
      </c>
      <c r="F7" s="59">
        <f t="shared" si="0"/>
        <v>326</v>
      </c>
      <c r="G7" s="60"/>
      <c r="H7" s="60">
        <f aca="true" t="shared" si="2" ref="H7:H28">E7-B7</f>
        <v>0</v>
      </c>
      <c r="I7" s="97">
        <f aca="true" t="shared" si="3" ref="I7:I27">E7/B7*100</f>
        <v>100</v>
      </c>
      <c r="J7" s="60"/>
    </row>
    <row r="8" spans="1:10" ht="30" customHeight="1">
      <c r="A8" s="58" t="s">
        <v>34</v>
      </c>
      <c r="B8" s="59">
        <f t="shared" si="1"/>
        <v>1068</v>
      </c>
      <c r="C8" s="59">
        <v>880</v>
      </c>
      <c r="D8" s="60">
        <v>188</v>
      </c>
      <c r="E8" s="59">
        <v>1919</v>
      </c>
      <c r="F8" s="59">
        <f t="shared" si="0"/>
        <v>1103</v>
      </c>
      <c r="G8" s="60">
        <v>816</v>
      </c>
      <c r="H8" s="60">
        <f t="shared" si="2"/>
        <v>851</v>
      </c>
      <c r="I8" s="97">
        <f t="shared" si="3"/>
        <v>179.6816479400749</v>
      </c>
      <c r="J8" s="60"/>
    </row>
    <row r="9" spans="1:10" ht="30" customHeight="1">
      <c r="A9" s="58" t="s">
        <v>35</v>
      </c>
      <c r="B9" s="59">
        <f t="shared" si="1"/>
        <v>93672</v>
      </c>
      <c r="C9" s="59">
        <v>81127</v>
      </c>
      <c r="D9" s="60">
        <v>12545</v>
      </c>
      <c r="E9" s="59">
        <v>109077</v>
      </c>
      <c r="F9" s="59">
        <f t="shared" si="0"/>
        <v>91367</v>
      </c>
      <c r="G9" s="60">
        <v>17710</v>
      </c>
      <c r="H9" s="60">
        <f t="shared" si="2"/>
        <v>15405</v>
      </c>
      <c r="I9" s="97">
        <f t="shared" si="3"/>
        <v>116.44568280809634</v>
      </c>
      <c r="J9" s="60"/>
    </row>
    <row r="10" spans="1:10" ht="30" customHeight="1">
      <c r="A10" s="58" t="s">
        <v>36</v>
      </c>
      <c r="B10" s="59">
        <f t="shared" si="1"/>
        <v>5478</v>
      </c>
      <c r="C10" s="59">
        <v>1675</v>
      </c>
      <c r="D10" s="60">
        <v>3803</v>
      </c>
      <c r="E10" s="59">
        <v>6500</v>
      </c>
      <c r="F10" s="59">
        <f t="shared" si="0"/>
        <v>1687</v>
      </c>
      <c r="G10" s="60">
        <v>4813</v>
      </c>
      <c r="H10" s="60">
        <f t="shared" si="2"/>
        <v>1022</v>
      </c>
      <c r="I10" s="97">
        <f t="shared" si="3"/>
        <v>118.65644395764878</v>
      </c>
      <c r="J10" s="60"/>
    </row>
    <row r="11" spans="1:10" ht="30" customHeight="1">
      <c r="A11" s="58" t="s">
        <v>37</v>
      </c>
      <c r="B11" s="59">
        <f t="shared" si="1"/>
        <v>733</v>
      </c>
      <c r="C11" s="59">
        <v>594</v>
      </c>
      <c r="D11" s="60">
        <v>139</v>
      </c>
      <c r="E11" s="59">
        <v>2519</v>
      </c>
      <c r="F11" s="59">
        <f t="shared" si="0"/>
        <v>606</v>
      </c>
      <c r="G11" s="60">
        <v>1913</v>
      </c>
      <c r="H11" s="60">
        <f t="shared" si="2"/>
        <v>1786</v>
      </c>
      <c r="I11" s="97">
        <f t="shared" si="3"/>
        <v>343.65620736698503</v>
      </c>
      <c r="J11" s="60"/>
    </row>
    <row r="12" spans="1:10" ht="30" customHeight="1">
      <c r="A12" s="58" t="s">
        <v>38</v>
      </c>
      <c r="B12" s="59">
        <f t="shared" si="1"/>
        <v>50374</v>
      </c>
      <c r="C12" s="59">
        <v>40035</v>
      </c>
      <c r="D12" s="60">
        <v>10339</v>
      </c>
      <c r="E12" s="60">
        <v>36852</v>
      </c>
      <c r="F12" s="59">
        <f t="shared" si="0"/>
        <v>16330</v>
      </c>
      <c r="G12" s="60">
        <v>20522</v>
      </c>
      <c r="H12" s="60">
        <f t="shared" si="2"/>
        <v>-13522</v>
      </c>
      <c r="I12" s="97">
        <f t="shared" si="3"/>
        <v>73.15678723150832</v>
      </c>
      <c r="J12" s="98"/>
    </row>
    <row r="13" spans="1:10" ht="30" customHeight="1">
      <c r="A13" s="58" t="s">
        <v>39</v>
      </c>
      <c r="B13" s="59">
        <f t="shared" si="1"/>
        <v>33948</v>
      </c>
      <c r="C13" s="59">
        <v>14206</v>
      </c>
      <c r="D13" s="60">
        <v>19742</v>
      </c>
      <c r="E13" s="60">
        <f>40935-117</f>
        <v>40818</v>
      </c>
      <c r="F13" s="59">
        <f t="shared" si="0"/>
        <v>8717</v>
      </c>
      <c r="G13" s="60">
        <v>32101</v>
      </c>
      <c r="H13" s="60">
        <f t="shared" si="2"/>
        <v>6870</v>
      </c>
      <c r="I13" s="97">
        <f t="shared" si="3"/>
        <v>120.23683280311064</v>
      </c>
      <c r="J13" s="60"/>
    </row>
    <row r="14" spans="1:10" ht="30" customHeight="1">
      <c r="A14" s="58" t="s">
        <v>40</v>
      </c>
      <c r="B14" s="59">
        <f t="shared" si="1"/>
        <v>2547</v>
      </c>
      <c r="C14" s="59">
        <v>2547</v>
      </c>
      <c r="D14" s="60"/>
      <c r="E14" s="60">
        <v>14146</v>
      </c>
      <c r="F14" s="59">
        <f t="shared" si="0"/>
        <v>2547</v>
      </c>
      <c r="G14" s="60">
        <v>11599</v>
      </c>
      <c r="H14" s="60">
        <f t="shared" si="2"/>
        <v>11599</v>
      </c>
      <c r="I14" s="97">
        <f t="shared" si="3"/>
        <v>555.3985080486848</v>
      </c>
      <c r="J14" s="60"/>
    </row>
    <row r="15" spans="1:10" ht="30" customHeight="1">
      <c r="A15" s="58" t="s">
        <v>41</v>
      </c>
      <c r="B15" s="59">
        <f t="shared" si="1"/>
        <v>18029</v>
      </c>
      <c r="C15" s="59">
        <v>12956</v>
      </c>
      <c r="D15" s="60">
        <v>5073</v>
      </c>
      <c r="E15" s="60">
        <v>18743</v>
      </c>
      <c r="F15" s="59">
        <f t="shared" si="0"/>
        <v>12699</v>
      </c>
      <c r="G15" s="60">
        <v>6044</v>
      </c>
      <c r="H15" s="60">
        <f t="shared" si="2"/>
        <v>714</v>
      </c>
      <c r="I15" s="97">
        <f t="shared" si="3"/>
        <v>103.96028620555771</v>
      </c>
      <c r="J15" s="60"/>
    </row>
    <row r="16" spans="1:10" ht="30" customHeight="1">
      <c r="A16" s="58" t="s">
        <v>42</v>
      </c>
      <c r="B16" s="59">
        <f t="shared" si="1"/>
        <v>3958</v>
      </c>
      <c r="C16" s="59">
        <v>2161</v>
      </c>
      <c r="D16" s="60">
        <v>1797</v>
      </c>
      <c r="E16" s="60">
        <v>8120</v>
      </c>
      <c r="F16" s="59">
        <f t="shared" si="0"/>
        <v>2258</v>
      </c>
      <c r="G16" s="60">
        <v>5862</v>
      </c>
      <c r="H16" s="60">
        <f t="shared" si="2"/>
        <v>4162</v>
      </c>
      <c r="I16" s="97">
        <f t="shared" si="3"/>
        <v>205.15411824153614</v>
      </c>
      <c r="J16" s="60"/>
    </row>
    <row r="17" spans="1:10" ht="30" customHeight="1">
      <c r="A17" s="58" t="s">
        <v>43</v>
      </c>
      <c r="B17" s="59">
        <f t="shared" si="1"/>
        <v>5</v>
      </c>
      <c r="C17" s="59">
        <v>5</v>
      </c>
      <c r="D17" s="60"/>
      <c r="E17" s="60">
        <v>285</v>
      </c>
      <c r="F17" s="59">
        <f t="shared" si="0"/>
        <v>5</v>
      </c>
      <c r="G17" s="60">
        <v>280</v>
      </c>
      <c r="H17" s="60">
        <f t="shared" si="2"/>
        <v>280</v>
      </c>
      <c r="I17" s="97">
        <f t="shared" si="3"/>
        <v>5700</v>
      </c>
      <c r="J17" s="60"/>
    </row>
    <row r="18" spans="1:10" ht="30" customHeight="1">
      <c r="A18" s="58" t="s">
        <v>44</v>
      </c>
      <c r="B18" s="59">
        <f t="shared" si="1"/>
        <v>2230</v>
      </c>
      <c r="C18" s="59">
        <v>690</v>
      </c>
      <c r="D18" s="60">
        <v>1540</v>
      </c>
      <c r="E18" s="60">
        <v>2045</v>
      </c>
      <c r="F18" s="59">
        <f t="shared" si="0"/>
        <v>625</v>
      </c>
      <c r="G18" s="60">
        <v>1420</v>
      </c>
      <c r="H18" s="60">
        <f t="shared" si="2"/>
        <v>-185</v>
      </c>
      <c r="I18" s="97">
        <f t="shared" si="3"/>
        <v>91.70403587443946</v>
      </c>
      <c r="J18" s="60"/>
    </row>
    <row r="19" spans="1:10" ht="30" customHeight="1">
      <c r="A19" s="58" t="s">
        <v>45</v>
      </c>
      <c r="B19" s="59">
        <f t="shared" si="1"/>
        <v>675</v>
      </c>
      <c r="C19" s="59">
        <v>575</v>
      </c>
      <c r="D19" s="60">
        <v>100</v>
      </c>
      <c r="E19" s="60">
        <v>1051</v>
      </c>
      <c r="F19" s="59">
        <f t="shared" si="0"/>
        <v>575</v>
      </c>
      <c r="G19" s="60">
        <v>476</v>
      </c>
      <c r="H19" s="60">
        <f t="shared" si="2"/>
        <v>376</v>
      </c>
      <c r="I19" s="97">
        <f t="shared" si="3"/>
        <v>155.7037037037037</v>
      </c>
      <c r="J19" s="60"/>
    </row>
    <row r="20" spans="1:10" ht="30" customHeight="1">
      <c r="A20" s="58" t="s">
        <v>46</v>
      </c>
      <c r="B20" s="59">
        <f t="shared" si="1"/>
        <v>0</v>
      </c>
      <c r="C20" s="59"/>
      <c r="D20" s="60"/>
      <c r="E20" s="60">
        <v>6</v>
      </c>
      <c r="F20" s="59">
        <f t="shared" si="0"/>
        <v>0</v>
      </c>
      <c r="G20" s="60">
        <v>6</v>
      </c>
      <c r="H20" s="60">
        <f t="shared" si="2"/>
        <v>6</v>
      </c>
      <c r="I20" s="97"/>
      <c r="J20" s="60"/>
    </row>
    <row r="21" spans="1:10" ht="30" customHeight="1">
      <c r="A21" s="58" t="s">
        <v>47</v>
      </c>
      <c r="B21" s="59">
        <f t="shared" si="1"/>
        <v>0</v>
      </c>
      <c r="C21" s="59"/>
      <c r="D21" s="60"/>
      <c r="E21" s="60">
        <v>0</v>
      </c>
      <c r="F21" s="59">
        <f t="shared" si="0"/>
        <v>0</v>
      </c>
      <c r="G21" s="60"/>
      <c r="H21" s="60">
        <f t="shared" si="2"/>
        <v>0</v>
      </c>
      <c r="I21" s="97"/>
      <c r="J21" s="60"/>
    </row>
    <row r="22" spans="1:10" ht="30" customHeight="1">
      <c r="A22" s="58" t="s">
        <v>48</v>
      </c>
      <c r="B22" s="59">
        <f t="shared" si="1"/>
        <v>13494</v>
      </c>
      <c r="C22" s="59">
        <v>1789</v>
      </c>
      <c r="D22" s="60">
        <v>11705</v>
      </c>
      <c r="E22" s="60">
        <v>13286</v>
      </c>
      <c r="F22" s="59">
        <f t="shared" si="0"/>
        <v>1466</v>
      </c>
      <c r="G22" s="60">
        <v>11820</v>
      </c>
      <c r="H22" s="60">
        <f t="shared" si="2"/>
        <v>-208</v>
      </c>
      <c r="I22" s="97">
        <f t="shared" si="3"/>
        <v>98.45857418111753</v>
      </c>
      <c r="J22" s="60"/>
    </row>
    <row r="23" spans="1:10" ht="30" customHeight="1">
      <c r="A23" s="58" t="s">
        <v>49</v>
      </c>
      <c r="B23" s="59">
        <f t="shared" si="1"/>
        <v>6</v>
      </c>
      <c r="C23" s="59">
        <v>6</v>
      </c>
      <c r="D23" s="60"/>
      <c r="E23" s="60">
        <v>6</v>
      </c>
      <c r="F23" s="59">
        <f t="shared" si="0"/>
        <v>6</v>
      </c>
      <c r="G23" s="60"/>
      <c r="H23" s="60">
        <f t="shared" si="2"/>
        <v>0</v>
      </c>
      <c r="I23" s="97">
        <f t="shared" si="3"/>
        <v>100</v>
      </c>
      <c r="J23" s="60"/>
    </row>
    <row r="24" spans="1:10" ht="30" customHeight="1">
      <c r="A24" s="58" t="s">
        <v>50</v>
      </c>
      <c r="B24" s="59">
        <f t="shared" si="1"/>
        <v>498</v>
      </c>
      <c r="C24" s="59">
        <v>469</v>
      </c>
      <c r="D24" s="60">
        <v>29</v>
      </c>
      <c r="E24" s="60">
        <v>446</v>
      </c>
      <c r="F24" s="59">
        <f t="shared" si="0"/>
        <v>361</v>
      </c>
      <c r="G24" s="60">
        <v>85</v>
      </c>
      <c r="H24" s="60">
        <f t="shared" si="2"/>
        <v>-52</v>
      </c>
      <c r="I24" s="97">
        <f t="shared" si="3"/>
        <v>89.5582329317269</v>
      </c>
      <c r="J24" s="60"/>
    </row>
    <row r="25" spans="1:10" ht="30" customHeight="1">
      <c r="A25" s="58" t="s">
        <v>51</v>
      </c>
      <c r="B25" s="59">
        <f t="shared" si="1"/>
        <v>2800</v>
      </c>
      <c r="C25" s="59">
        <v>2800</v>
      </c>
      <c r="D25" s="60"/>
      <c r="E25" s="60">
        <v>0</v>
      </c>
      <c r="F25" s="59">
        <f t="shared" si="0"/>
        <v>0</v>
      </c>
      <c r="G25" s="60"/>
      <c r="H25" s="60">
        <f t="shared" si="2"/>
        <v>-2800</v>
      </c>
      <c r="I25" s="97">
        <f t="shared" si="3"/>
        <v>0</v>
      </c>
      <c r="J25" s="60"/>
    </row>
    <row r="26" spans="1:10" ht="30" customHeight="1">
      <c r="A26" s="58" t="s">
        <v>52</v>
      </c>
      <c r="B26" s="59">
        <f t="shared" si="1"/>
        <v>5464</v>
      </c>
      <c r="C26" s="59">
        <v>5464</v>
      </c>
      <c r="D26" s="60"/>
      <c r="E26" s="60">
        <v>649</v>
      </c>
      <c r="F26" s="59">
        <f t="shared" si="0"/>
        <v>641</v>
      </c>
      <c r="G26" s="60">
        <v>8</v>
      </c>
      <c r="H26" s="60">
        <f t="shared" si="2"/>
        <v>-4815</v>
      </c>
      <c r="I26" s="97">
        <f t="shared" si="3"/>
        <v>11.877745241581259</v>
      </c>
      <c r="J26" s="60"/>
    </row>
    <row r="27" spans="1:10" ht="30" customHeight="1">
      <c r="A27" s="58" t="s">
        <v>53</v>
      </c>
      <c r="B27" s="59">
        <f t="shared" si="1"/>
        <v>1296</v>
      </c>
      <c r="C27" s="59">
        <v>1296</v>
      </c>
      <c r="D27" s="60"/>
      <c r="E27" s="60">
        <v>1475</v>
      </c>
      <c r="F27" s="59">
        <f t="shared" si="0"/>
        <v>1475</v>
      </c>
      <c r="G27" s="60"/>
      <c r="H27" s="60">
        <f t="shared" si="2"/>
        <v>179</v>
      </c>
      <c r="I27" s="97">
        <f t="shared" si="3"/>
        <v>113.81172839506173</v>
      </c>
      <c r="J27" s="60"/>
    </row>
    <row r="28" spans="1:10" ht="30" customHeight="1">
      <c r="A28" s="58" t="s">
        <v>54</v>
      </c>
      <c r="B28" s="59">
        <f t="shared" si="1"/>
        <v>0</v>
      </c>
      <c r="C28" s="59"/>
      <c r="D28" s="60"/>
      <c r="E28" s="60">
        <v>15</v>
      </c>
      <c r="F28" s="59">
        <f t="shared" si="0"/>
        <v>15</v>
      </c>
      <c r="G28" s="60"/>
      <c r="H28" s="60">
        <f t="shared" si="2"/>
        <v>15</v>
      </c>
      <c r="I28" s="97"/>
      <c r="J28" s="60"/>
    </row>
    <row r="29" spans="1:10" ht="30" customHeight="1">
      <c r="A29" s="56" t="s">
        <v>55</v>
      </c>
      <c r="B29" s="61">
        <f t="shared" si="1"/>
        <v>259287</v>
      </c>
      <c r="C29" s="62">
        <f>SUM(C6:C28)</f>
        <v>190118</v>
      </c>
      <c r="D29" s="62">
        <f>SUM(D6:D28)</f>
        <v>69169</v>
      </c>
      <c r="E29" s="62">
        <f>SUM(E6:E28)</f>
        <v>285660</v>
      </c>
      <c r="F29" s="62">
        <f>SUM(F6:F28)</f>
        <v>164885</v>
      </c>
      <c r="G29" s="62">
        <f>SUM(G6:G28)</f>
        <v>120775</v>
      </c>
      <c r="H29" s="62">
        <f aca="true" t="shared" si="4" ref="H29:H34">E29-B29</f>
        <v>26373</v>
      </c>
      <c r="I29" s="99">
        <f>E29/B29*100</f>
        <v>110.17135452220899</v>
      </c>
      <c r="J29" s="62"/>
    </row>
    <row r="30" spans="1:10" ht="28.5" customHeight="1">
      <c r="A30" s="58" t="s">
        <v>56</v>
      </c>
      <c r="B30" s="59">
        <f t="shared" si="1"/>
        <v>10537</v>
      </c>
      <c r="C30" s="59">
        <v>10537</v>
      </c>
      <c r="D30" s="60">
        <v>0</v>
      </c>
      <c r="E30" s="60">
        <v>12702</v>
      </c>
      <c r="F30" s="59">
        <f t="shared" si="0"/>
        <v>12702</v>
      </c>
      <c r="G30" s="60">
        <v>0</v>
      </c>
      <c r="H30" s="60">
        <f t="shared" si="4"/>
        <v>2165</v>
      </c>
      <c r="I30" s="97">
        <f>E30/B30*100</f>
        <v>120.54664515516751</v>
      </c>
      <c r="J30" s="100"/>
    </row>
    <row r="31" spans="1:10" ht="30" customHeight="1">
      <c r="A31" s="58" t="s">
        <v>57</v>
      </c>
      <c r="B31" s="59">
        <f t="shared" si="1"/>
        <v>3556</v>
      </c>
      <c r="C31" s="59">
        <v>3556</v>
      </c>
      <c r="D31" s="60">
        <v>0</v>
      </c>
      <c r="E31" s="60">
        <v>3556</v>
      </c>
      <c r="F31" s="59">
        <f t="shared" si="0"/>
        <v>3556</v>
      </c>
      <c r="G31" s="60"/>
      <c r="H31" s="60">
        <f t="shared" si="4"/>
        <v>0</v>
      </c>
      <c r="I31" s="97">
        <f>E31/B31*100</f>
        <v>100</v>
      </c>
      <c r="J31" s="60"/>
    </row>
    <row r="32" spans="1:10" ht="30" customHeight="1">
      <c r="A32" s="58" t="s">
        <v>58</v>
      </c>
      <c r="B32" s="59">
        <f t="shared" si="1"/>
        <v>0</v>
      </c>
      <c r="C32" s="59">
        <v>0</v>
      </c>
      <c r="D32" s="60">
        <v>0</v>
      </c>
      <c r="E32" s="60"/>
      <c r="F32" s="59">
        <f t="shared" si="0"/>
        <v>0</v>
      </c>
      <c r="G32" s="60"/>
      <c r="H32" s="60">
        <f t="shared" si="4"/>
        <v>0</v>
      </c>
      <c r="I32" s="97"/>
      <c r="J32" s="60"/>
    </row>
    <row r="33" spans="1:10" ht="30" customHeight="1">
      <c r="A33" s="56" t="s">
        <v>59</v>
      </c>
      <c r="B33" s="61">
        <f t="shared" si="1"/>
        <v>273380</v>
      </c>
      <c r="C33" s="62">
        <f>SUM(C29:C32)</f>
        <v>204211</v>
      </c>
      <c r="D33" s="62">
        <f>SUM(D29:D32)</f>
        <v>69169</v>
      </c>
      <c r="E33" s="62">
        <f>SUM(E29:E32)</f>
        <v>301918</v>
      </c>
      <c r="F33" s="62">
        <f>SUM(F29:F32)</f>
        <v>181143</v>
      </c>
      <c r="G33" s="62">
        <f>SUM(G29:G32)</f>
        <v>120775</v>
      </c>
      <c r="H33" s="62">
        <f t="shared" si="4"/>
        <v>28538</v>
      </c>
      <c r="I33" s="99">
        <f>E33/B33*100</f>
        <v>110.43894944765529</v>
      </c>
      <c r="J33" s="62"/>
    </row>
    <row r="34" spans="1:10" ht="30" customHeight="1" hidden="1">
      <c r="A34" s="58" t="s">
        <v>60</v>
      </c>
      <c r="B34" s="59">
        <f t="shared" si="1"/>
        <v>0</v>
      </c>
      <c r="C34" s="59"/>
      <c r="D34" s="60">
        <v>0</v>
      </c>
      <c r="E34" s="60">
        <v>0</v>
      </c>
      <c r="F34" s="59">
        <f>E34-G34</f>
        <v>0</v>
      </c>
      <c r="G34" s="60">
        <v>0</v>
      </c>
      <c r="H34" s="60">
        <f t="shared" si="4"/>
        <v>0</v>
      </c>
      <c r="I34" s="60"/>
      <c r="J34" s="60"/>
    </row>
    <row r="36" ht="15">
      <c r="I36" s="96"/>
    </row>
    <row r="37" ht="15">
      <c r="E37" s="96">
        <f>'收入调整(一般预算)'!D16-'支出调整(一般预算)'!E33</f>
        <v>0</v>
      </c>
    </row>
  </sheetData>
  <sheetProtection/>
  <mergeCells count="7">
    <mergeCell ref="A2:J2"/>
    <mergeCell ref="B4:D4"/>
    <mergeCell ref="E4:G4"/>
    <mergeCell ref="A4:A5"/>
    <mergeCell ref="H4:H5"/>
    <mergeCell ref="I4:I5"/>
    <mergeCell ref="J4:J5"/>
  </mergeCells>
  <printOptions/>
  <pageMargins left="0.75" right="0.31" top="0.62" bottom="0.61" header="0" footer="0.28"/>
  <pageSetup horizontalDpi="600" verticalDpi="600" orientation="landscape" paperSize="9" scale="85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workbookViewId="0" topLeftCell="A10">
      <selection activeCell="D7" sqref="D7"/>
    </sheetView>
  </sheetViews>
  <sheetFormatPr defaultColWidth="8.625" defaultRowHeight="14.25"/>
  <cols>
    <col min="1" max="1" width="36.50390625" style="51" customWidth="1"/>
    <col min="2" max="3" width="13.625" style="51" customWidth="1"/>
    <col min="4" max="4" width="13.625" style="52" customWidth="1"/>
    <col min="5" max="5" width="11.875" style="51" customWidth="1"/>
    <col min="6" max="6" width="13.625" style="73" customWidth="1"/>
    <col min="7" max="7" width="14.625" style="73" customWidth="1"/>
    <col min="8" max="8" width="13.00390625" style="51" customWidth="1"/>
    <col min="9" max="32" width="9.00390625" style="51" bestFit="1" customWidth="1"/>
    <col min="33" max="16384" width="8.625" style="51" customWidth="1"/>
  </cols>
  <sheetData>
    <row r="1" ht="37.5" customHeight="1">
      <c r="A1" s="53" t="s">
        <v>61</v>
      </c>
    </row>
    <row r="2" spans="1:8" ht="27">
      <c r="A2" s="74" t="s">
        <v>62</v>
      </c>
      <c r="B2" s="75"/>
      <c r="C2" s="75"/>
      <c r="D2" s="75"/>
      <c r="E2" s="75"/>
      <c r="F2" s="75"/>
      <c r="G2" s="75"/>
      <c r="H2" s="75"/>
    </row>
    <row r="3" spans="1:8" ht="36" customHeight="1">
      <c r="A3" s="76"/>
      <c r="B3" s="76"/>
      <c r="G3" s="77" t="s">
        <v>2</v>
      </c>
      <c r="H3" s="77"/>
    </row>
    <row r="4" spans="1:8" s="50" customFormat="1" ht="84" customHeight="1">
      <c r="A4" s="78" t="s">
        <v>3</v>
      </c>
      <c r="B4" s="79" t="s">
        <v>4</v>
      </c>
      <c r="C4" s="56" t="s">
        <v>5</v>
      </c>
      <c r="D4" s="56" t="s">
        <v>6</v>
      </c>
      <c r="E4" s="57" t="s">
        <v>7</v>
      </c>
      <c r="F4" s="80" t="s">
        <v>8</v>
      </c>
      <c r="G4" s="81" t="s">
        <v>9</v>
      </c>
      <c r="H4" s="78" t="s">
        <v>63</v>
      </c>
    </row>
    <row r="5" spans="1:8" ht="42.75" customHeight="1">
      <c r="A5" s="58" t="s">
        <v>64</v>
      </c>
      <c r="B5" s="82">
        <f>SUM(B6:B9)</f>
        <v>3409</v>
      </c>
      <c r="C5" s="82">
        <f>C6+C7+C8</f>
        <v>6234</v>
      </c>
      <c r="D5" s="82">
        <f>D6+D7+D8</f>
        <v>6094</v>
      </c>
      <c r="E5" s="83">
        <f aca="true" t="shared" si="0" ref="E5:E13">D5-C5</f>
        <v>-140</v>
      </c>
      <c r="F5" s="84">
        <f aca="true" t="shared" si="1" ref="F5:F13">D5/C5*100</f>
        <v>97.75425088225859</v>
      </c>
      <c r="G5" s="85">
        <f aca="true" t="shared" si="2" ref="G5:G13">D5/B5*100</f>
        <v>178.76210032267528</v>
      </c>
      <c r="H5" s="71"/>
    </row>
    <row r="6" spans="1:8" ht="42.75" customHeight="1">
      <c r="A6" s="58" t="s">
        <v>65</v>
      </c>
      <c r="B6" s="82">
        <v>3392</v>
      </c>
      <c r="C6" s="82">
        <v>5992</v>
      </c>
      <c r="D6" s="82">
        <v>6673</v>
      </c>
      <c r="E6" s="83">
        <f t="shared" si="0"/>
        <v>681</v>
      </c>
      <c r="F6" s="84">
        <f t="shared" si="1"/>
        <v>111.36515353805075</v>
      </c>
      <c r="G6" s="85">
        <f t="shared" si="2"/>
        <v>196.72759433962264</v>
      </c>
      <c r="H6" s="71"/>
    </row>
    <row r="7" spans="1:8" ht="54.75" customHeight="1">
      <c r="A7" s="58" t="s">
        <v>66</v>
      </c>
      <c r="B7" s="82">
        <v>-318</v>
      </c>
      <c r="C7" s="82"/>
      <c r="D7" s="82">
        <v>-696</v>
      </c>
      <c r="E7" s="83">
        <f t="shared" si="0"/>
        <v>-696</v>
      </c>
      <c r="F7" s="84"/>
      <c r="G7" s="85">
        <f t="shared" si="2"/>
        <v>218.86792452830187</v>
      </c>
      <c r="H7" s="71"/>
    </row>
    <row r="8" spans="1:8" ht="39" customHeight="1">
      <c r="A8" s="58" t="s">
        <v>67</v>
      </c>
      <c r="B8" s="82">
        <v>335</v>
      </c>
      <c r="C8" s="82">
        <v>242</v>
      </c>
      <c r="D8" s="82">
        <v>117</v>
      </c>
      <c r="E8" s="83">
        <f t="shared" si="0"/>
        <v>-125</v>
      </c>
      <c r="F8" s="84">
        <f t="shared" si="1"/>
        <v>48.34710743801653</v>
      </c>
      <c r="G8" s="85">
        <f t="shared" si="2"/>
        <v>34.92537313432836</v>
      </c>
      <c r="H8" s="71"/>
    </row>
    <row r="9" spans="1:8" ht="39" customHeight="1">
      <c r="A9" s="58" t="s">
        <v>68</v>
      </c>
      <c r="B9" s="82"/>
      <c r="C9" s="82"/>
      <c r="D9" s="82"/>
      <c r="E9" s="83">
        <f t="shared" si="0"/>
        <v>0</v>
      </c>
      <c r="F9" s="84"/>
      <c r="G9" s="85"/>
      <c r="H9" s="71"/>
    </row>
    <row r="10" spans="1:8" ht="39" customHeight="1">
      <c r="A10" s="58" t="s">
        <v>69</v>
      </c>
      <c r="B10" s="82">
        <v>18141</v>
      </c>
      <c r="C10" s="86">
        <v>82</v>
      </c>
      <c r="D10" s="65">
        <v>67008</v>
      </c>
      <c r="E10" s="83">
        <f t="shared" si="0"/>
        <v>66926</v>
      </c>
      <c r="F10" s="84">
        <f t="shared" si="1"/>
        <v>81717.0731707317</v>
      </c>
      <c r="G10" s="85">
        <f t="shared" si="2"/>
        <v>369.3732429303787</v>
      </c>
      <c r="H10" s="69"/>
    </row>
    <row r="11" spans="1:8" ht="39" customHeight="1">
      <c r="A11" s="87" t="s">
        <v>70</v>
      </c>
      <c r="B11" s="88">
        <v>12939</v>
      </c>
      <c r="C11" s="86">
        <v>5983</v>
      </c>
      <c r="D11" s="65">
        <v>5983</v>
      </c>
      <c r="E11" s="83">
        <f t="shared" si="0"/>
        <v>0</v>
      </c>
      <c r="F11" s="84">
        <f t="shared" si="1"/>
        <v>100</v>
      </c>
      <c r="G11" s="85">
        <f t="shared" si="2"/>
        <v>46.24004946286421</v>
      </c>
      <c r="H11" s="66"/>
    </row>
    <row r="12" spans="1:8" ht="39" customHeight="1">
      <c r="A12" s="87" t="s">
        <v>71</v>
      </c>
      <c r="B12" s="88">
        <v>50000</v>
      </c>
      <c r="C12" s="86">
        <v>10000</v>
      </c>
      <c r="D12" s="65">
        <v>30000</v>
      </c>
      <c r="E12" s="83">
        <f t="shared" si="0"/>
        <v>20000</v>
      </c>
      <c r="F12" s="84">
        <f t="shared" si="1"/>
        <v>300</v>
      </c>
      <c r="G12" s="85">
        <f t="shared" si="2"/>
        <v>60</v>
      </c>
      <c r="H12" s="66"/>
    </row>
    <row r="13" spans="1:8" ht="49.5" customHeight="1">
      <c r="A13" s="89" t="s">
        <v>72</v>
      </c>
      <c r="B13" s="90">
        <f>B5+B10+B11+B12</f>
        <v>84489</v>
      </c>
      <c r="C13" s="90">
        <f>C5+C10+C11+C12</f>
        <v>22299</v>
      </c>
      <c r="D13" s="90">
        <f>D5+D10+D11+D12</f>
        <v>109085</v>
      </c>
      <c r="E13" s="91">
        <f t="shared" si="0"/>
        <v>86786</v>
      </c>
      <c r="F13" s="92">
        <f t="shared" si="1"/>
        <v>489.1923404636979</v>
      </c>
      <c r="G13" s="93">
        <f t="shared" si="2"/>
        <v>129.11148196806687</v>
      </c>
      <c r="H13" s="94"/>
    </row>
  </sheetData>
  <sheetProtection/>
  <mergeCells count="2">
    <mergeCell ref="A2:H2"/>
    <mergeCell ref="G3:H3"/>
  </mergeCells>
  <printOptions/>
  <pageMargins left="0.71" right="0.25" top="0.32" bottom="0.16" header="0.45" footer="0.34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workbookViewId="0" topLeftCell="A1">
      <pane xSplit="1" ySplit="5" topLeftCell="B21" activePane="bottomRight" state="frozen"/>
      <selection pane="bottomRight" activeCell="F22" sqref="F22"/>
    </sheetView>
  </sheetViews>
  <sheetFormatPr defaultColWidth="8.625" defaultRowHeight="14.25"/>
  <cols>
    <col min="1" max="1" width="29.625" style="51" customWidth="1"/>
    <col min="2" max="2" width="12.625" style="51" customWidth="1"/>
    <col min="3" max="3" width="12.00390625" style="51" customWidth="1"/>
    <col min="4" max="4" width="12.125" style="51" customWidth="1"/>
    <col min="5" max="5" width="12.625" style="52" customWidth="1"/>
    <col min="6" max="6" width="12.00390625" style="52" customWidth="1"/>
    <col min="7" max="7" width="12.125" style="52" customWidth="1"/>
    <col min="8" max="8" width="15.00390625" style="51" customWidth="1"/>
    <col min="9" max="9" width="14.75390625" style="51" customWidth="1"/>
    <col min="10" max="10" width="17.375" style="51" customWidth="1"/>
    <col min="11" max="32" width="9.00390625" style="51" bestFit="1" customWidth="1"/>
    <col min="33" max="16384" width="8.625" style="51" customWidth="1"/>
  </cols>
  <sheetData>
    <row r="1" ht="15">
      <c r="A1" s="53" t="s">
        <v>73</v>
      </c>
    </row>
    <row r="2" spans="1:10" ht="30.75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8.5" customHeight="1">
      <c r="A3" s="54"/>
      <c r="B3" s="55"/>
      <c r="C3" s="55"/>
      <c r="D3" s="55"/>
      <c r="E3" s="55"/>
      <c r="F3" s="55"/>
      <c r="G3" s="55"/>
      <c r="H3" s="55"/>
      <c r="I3" s="55"/>
      <c r="J3" s="64" t="s">
        <v>2</v>
      </c>
    </row>
    <row r="4" spans="1:10" s="50" customFormat="1" ht="27.75" customHeight="1">
      <c r="A4" s="56" t="s">
        <v>26</v>
      </c>
      <c r="B4" s="56" t="s">
        <v>5</v>
      </c>
      <c r="C4" s="56"/>
      <c r="D4" s="56"/>
      <c r="E4" s="56" t="s">
        <v>6</v>
      </c>
      <c r="F4" s="56"/>
      <c r="G4" s="56"/>
      <c r="H4" s="57" t="s">
        <v>7</v>
      </c>
      <c r="I4" s="57" t="s">
        <v>27</v>
      </c>
      <c r="J4" s="56" t="s">
        <v>75</v>
      </c>
    </row>
    <row r="5" spans="1:10" s="50" customFormat="1" ht="31.5" customHeight="1">
      <c r="A5" s="56"/>
      <c r="B5" s="56" t="s">
        <v>29</v>
      </c>
      <c r="C5" s="56" t="s">
        <v>30</v>
      </c>
      <c r="D5" s="57" t="s">
        <v>76</v>
      </c>
      <c r="E5" s="56" t="s">
        <v>29</v>
      </c>
      <c r="F5" s="56" t="s">
        <v>30</v>
      </c>
      <c r="G5" s="57" t="s">
        <v>76</v>
      </c>
      <c r="H5" s="57"/>
      <c r="I5" s="57"/>
      <c r="J5" s="56"/>
    </row>
    <row r="6" spans="1:10" ht="30" customHeight="1">
      <c r="A6" s="58" t="s">
        <v>77</v>
      </c>
      <c r="B6" s="59">
        <f>SUM(C6:D6)</f>
        <v>0</v>
      </c>
      <c r="C6" s="59"/>
      <c r="D6" s="60"/>
      <c r="E6" s="59">
        <f>SUM(F6:G6)</f>
        <v>0</v>
      </c>
      <c r="F6" s="59"/>
      <c r="G6" s="60"/>
      <c r="H6" s="60">
        <f>E6-B6</f>
        <v>0</v>
      </c>
      <c r="I6" s="60"/>
      <c r="J6" s="65"/>
    </row>
    <row r="7" spans="1:10" ht="30" customHeight="1">
      <c r="A7" s="58" t="s">
        <v>78</v>
      </c>
      <c r="B7" s="59">
        <f aca="true" t="shared" si="0" ref="B7:B23">SUM(C7:D7)</f>
        <v>0</v>
      </c>
      <c r="C7" s="59"/>
      <c r="D7" s="60"/>
      <c r="E7" s="59">
        <f aca="true" t="shared" si="1" ref="E7:E21">SUM(F7:G7)</f>
        <v>0</v>
      </c>
      <c r="F7" s="59"/>
      <c r="G7" s="60"/>
      <c r="H7" s="60">
        <f aca="true" t="shared" si="2" ref="H7:H23">E7-B7</f>
        <v>0</v>
      </c>
      <c r="I7" s="60"/>
      <c r="J7" s="65"/>
    </row>
    <row r="8" spans="1:10" ht="30" customHeight="1">
      <c r="A8" s="58" t="s">
        <v>79</v>
      </c>
      <c r="B8" s="59">
        <f t="shared" si="0"/>
        <v>0</v>
      </c>
      <c r="C8" s="59"/>
      <c r="D8" s="60"/>
      <c r="E8" s="59">
        <f t="shared" si="1"/>
        <v>0</v>
      </c>
      <c r="F8" s="59"/>
      <c r="G8" s="60"/>
      <c r="H8" s="60">
        <f t="shared" si="2"/>
        <v>0</v>
      </c>
      <c r="I8" s="60"/>
      <c r="J8" s="65"/>
    </row>
    <row r="9" spans="1:10" ht="30" customHeight="1">
      <c r="A9" s="58" t="s">
        <v>80</v>
      </c>
      <c r="B9" s="59">
        <f t="shared" si="0"/>
        <v>0</v>
      </c>
      <c r="C9" s="59"/>
      <c r="D9" s="60"/>
      <c r="E9" s="59">
        <f t="shared" si="1"/>
        <v>24</v>
      </c>
      <c r="F9" s="59"/>
      <c r="G9" s="60">
        <v>24</v>
      </c>
      <c r="H9" s="60">
        <f t="shared" si="2"/>
        <v>24</v>
      </c>
      <c r="I9" s="60"/>
      <c r="J9" s="65"/>
    </row>
    <row r="10" spans="1:10" ht="30" customHeight="1">
      <c r="A10" s="58" t="s">
        <v>81</v>
      </c>
      <c r="B10" s="59">
        <f t="shared" si="0"/>
        <v>0</v>
      </c>
      <c r="C10" s="59"/>
      <c r="D10" s="60"/>
      <c r="E10" s="59">
        <f t="shared" si="1"/>
        <v>0</v>
      </c>
      <c r="F10" s="59"/>
      <c r="G10" s="60"/>
      <c r="H10" s="60">
        <f t="shared" si="2"/>
        <v>0</v>
      </c>
      <c r="I10" s="60"/>
      <c r="J10" s="65"/>
    </row>
    <row r="11" spans="1:10" ht="39" customHeight="1">
      <c r="A11" s="58" t="s">
        <v>82</v>
      </c>
      <c r="B11" s="59">
        <f t="shared" si="0"/>
        <v>15873</v>
      </c>
      <c r="C11" s="59">
        <v>15803</v>
      </c>
      <c r="D11" s="60">
        <v>70</v>
      </c>
      <c r="E11" s="59">
        <f t="shared" si="1"/>
        <v>102212</v>
      </c>
      <c r="F11" s="59">
        <v>36124</v>
      </c>
      <c r="G11" s="60">
        <v>66088</v>
      </c>
      <c r="H11" s="60">
        <f t="shared" si="2"/>
        <v>86339</v>
      </c>
      <c r="I11" s="60">
        <f>E11/B11*100</f>
        <v>643.936243936244</v>
      </c>
      <c r="J11" s="66"/>
    </row>
    <row r="12" spans="1:10" ht="30" customHeight="1">
      <c r="A12" s="58" t="s">
        <v>83</v>
      </c>
      <c r="B12" s="59">
        <f t="shared" si="0"/>
        <v>0</v>
      </c>
      <c r="C12" s="59"/>
      <c r="D12" s="60"/>
      <c r="E12" s="59">
        <f t="shared" si="1"/>
        <v>0</v>
      </c>
      <c r="F12" s="59"/>
      <c r="G12" s="60"/>
      <c r="H12" s="60">
        <f t="shared" si="2"/>
        <v>0</v>
      </c>
      <c r="I12" s="60"/>
      <c r="J12" s="65"/>
    </row>
    <row r="13" spans="1:10" ht="30" customHeight="1">
      <c r="A13" s="58" t="s">
        <v>84</v>
      </c>
      <c r="B13" s="59">
        <f t="shared" si="0"/>
        <v>0</v>
      </c>
      <c r="C13" s="59"/>
      <c r="D13" s="60"/>
      <c r="E13" s="59">
        <f t="shared" si="1"/>
        <v>0</v>
      </c>
      <c r="F13" s="59"/>
      <c r="G13" s="60"/>
      <c r="H13" s="60">
        <f t="shared" si="2"/>
        <v>0</v>
      </c>
      <c r="I13" s="60"/>
      <c r="J13" s="65"/>
    </row>
    <row r="14" spans="1:10" ht="30" customHeight="1">
      <c r="A14" s="58" t="s">
        <v>85</v>
      </c>
      <c r="B14" s="59">
        <f t="shared" si="0"/>
        <v>0</v>
      </c>
      <c r="C14" s="59"/>
      <c r="D14" s="60"/>
      <c r="E14" s="59">
        <f t="shared" si="1"/>
        <v>0</v>
      </c>
      <c r="F14" s="59"/>
      <c r="G14" s="60"/>
      <c r="H14" s="60">
        <f t="shared" si="2"/>
        <v>0</v>
      </c>
      <c r="I14" s="60"/>
      <c r="J14" s="65"/>
    </row>
    <row r="15" spans="1:10" ht="30" customHeight="1">
      <c r="A15" s="58" t="s">
        <v>86</v>
      </c>
      <c r="B15" s="59">
        <f t="shared" si="0"/>
        <v>0</v>
      </c>
      <c r="C15" s="59"/>
      <c r="D15" s="60"/>
      <c r="E15" s="59">
        <f t="shared" si="1"/>
        <v>0</v>
      </c>
      <c r="F15" s="59"/>
      <c r="G15" s="60"/>
      <c r="H15" s="60">
        <f t="shared" si="2"/>
        <v>0</v>
      </c>
      <c r="I15" s="60"/>
      <c r="J15" s="65"/>
    </row>
    <row r="16" spans="1:10" ht="30" customHeight="1">
      <c r="A16" s="58" t="s">
        <v>87</v>
      </c>
      <c r="B16" s="59">
        <f t="shared" si="0"/>
        <v>0</v>
      </c>
      <c r="C16" s="59"/>
      <c r="D16" s="60"/>
      <c r="E16" s="59">
        <f t="shared" si="1"/>
        <v>0</v>
      </c>
      <c r="F16" s="59"/>
      <c r="G16" s="60"/>
      <c r="H16" s="60">
        <f t="shared" si="2"/>
        <v>0</v>
      </c>
      <c r="I16" s="60"/>
      <c r="J16" s="65"/>
    </row>
    <row r="17" spans="1:10" ht="30" customHeight="1">
      <c r="A17" s="58" t="s">
        <v>88</v>
      </c>
      <c r="B17" s="59">
        <f t="shared" si="0"/>
        <v>434</v>
      </c>
      <c r="C17" s="59">
        <v>422</v>
      </c>
      <c r="D17" s="60">
        <v>12</v>
      </c>
      <c r="E17" s="59">
        <f t="shared" si="1"/>
        <v>1184</v>
      </c>
      <c r="F17" s="59">
        <f>297-9</f>
        <v>288</v>
      </c>
      <c r="G17" s="60">
        <v>896</v>
      </c>
      <c r="H17" s="60">
        <f t="shared" si="2"/>
        <v>750</v>
      </c>
      <c r="I17" s="60">
        <f>E17/B17*100</f>
        <v>272.81105990783414</v>
      </c>
      <c r="J17" s="65"/>
    </row>
    <row r="18" spans="1:10" ht="30" customHeight="1">
      <c r="A18" s="58" t="s">
        <v>89</v>
      </c>
      <c r="B18" s="59">
        <f t="shared" si="0"/>
        <v>1815</v>
      </c>
      <c r="C18" s="59">
        <v>1815</v>
      </c>
      <c r="D18" s="60"/>
      <c r="E18" s="59">
        <f t="shared" si="1"/>
        <v>2367</v>
      </c>
      <c r="F18" s="59">
        <v>2367</v>
      </c>
      <c r="G18" s="60"/>
      <c r="H18" s="60">
        <f t="shared" si="2"/>
        <v>552</v>
      </c>
      <c r="I18" s="60">
        <f>E18/B18*100</f>
        <v>130.41322314049586</v>
      </c>
      <c r="J18" s="65"/>
    </row>
    <row r="19" spans="1:10" ht="30" customHeight="1">
      <c r="A19" s="58" t="s">
        <v>90</v>
      </c>
      <c r="B19" s="59">
        <f t="shared" si="0"/>
        <v>0</v>
      </c>
      <c r="C19" s="59"/>
      <c r="D19" s="60"/>
      <c r="E19" s="59">
        <f t="shared" si="1"/>
        <v>33</v>
      </c>
      <c r="F19" s="59">
        <v>33</v>
      </c>
      <c r="G19" s="60"/>
      <c r="H19" s="60">
        <f t="shared" si="2"/>
        <v>33</v>
      </c>
      <c r="I19" s="60"/>
      <c r="J19" s="65"/>
    </row>
    <row r="20" spans="1:10" ht="30" customHeight="1">
      <c r="A20" s="56" t="s">
        <v>91</v>
      </c>
      <c r="B20" s="61">
        <f t="shared" si="0"/>
        <v>18122</v>
      </c>
      <c r="C20" s="62">
        <f>SUM(C6:C19)</f>
        <v>18040</v>
      </c>
      <c r="D20" s="62">
        <f>SUM(D6:D19)</f>
        <v>82</v>
      </c>
      <c r="E20" s="61">
        <f t="shared" si="1"/>
        <v>105820</v>
      </c>
      <c r="F20" s="62">
        <f>SUM(F6:F19)</f>
        <v>38812</v>
      </c>
      <c r="G20" s="62">
        <f>SUM(G6:G19)</f>
        <v>67008</v>
      </c>
      <c r="H20" s="62">
        <f t="shared" si="2"/>
        <v>87698</v>
      </c>
      <c r="I20" s="62">
        <f>E20/B20*100</f>
        <v>583.9311334289813</v>
      </c>
      <c r="J20" s="67"/>
    </row>
    <row r="21" spans="1:10" ht="30" customHeight="1">
      <c r="A21" s="58" t="s">
        <v>92</v>
      </c>
      <c r="B21" s="59">
        <f t="shared" si="0"/>
        <v>4177</v>
      </c>
      <c r="C21" s="59">
        <v>4177</v>
      </c>
      <c r="D21" s="60"/>
      <c r="E21" s="59">
        <f t="shared" si="1"/>
        <v>3265</v>
      </c>
      <c r="F21" s="59">
        <v>3265</v>
      </c>
      <c r="G21" s="60"/>
      <c r="H21" s="60">
        <f t="shared" si="2"/>
        <v>-912</v>
      </c>
      <c r="I21" s="68">
        <f>E21/B21*100</f>
        <v>78.16614795307638</v>
      </c>
      <c r="J21" s="69"/>
    </row>
    <row r="22" spans="1:10" ht="30" customHeight="1">
      <c r="A22" s="56" t="s">
        <v>59</v>
      </c>
      <c r="B22" s="61">
        <f t="shared" si="0"/>
        <v>22299</v>
      </c>
      <c r="C22" s="62">
        <f>SUM(C20:C21)</f>
        <v>22217</v>
      </c>
      <c r="D22" s="62">
        <f>SUM(D20:D21)</f>
        <v>82</v>
      </c>
      <c r="E22" s="62">
        <f>SUM(E20:E21)</f>
        <v>109085</v>
      </c>
      <c r="F22" s="62">
        <f>SUM(F20:F21)</f>
        <v>42077</v>
      </c>
      <c r="G22" s="62">
        <f>SUM(G20:G21)</f>
        <v>67008</v>
      </c>
      <c r="H22" s="62">
        <f t="shared" si="2"/>
        <v>86786</v>
      </c>
      <c r="I22" s="62">
        <f>E22/B22*100</f>
        <v>489.1923404636979</v>
      </c>
      <c r="J22" s="70"/>
    </row>
    <row r="23" spans="1:10" ht="27.75" customHeight="1">
      <c r="A23" s="58" t="s">
        <v>93</v>
      </c>
      <c r="B23" s="59">
        <f t="shared" si="0"/>
        <v>0</v>
      </c>
      <c r="C23" s="59"/>
      <c r="D23" s="60"/>
      <c r="E23" s="59">
        <f>F23+G23</f>
        <v>0</v>
      </c>
      <c r="F23" s="59"/>
      <c r="G23" s="60"/>
      <c r="H23" s="60">
        <f t="shared" si="2"/>
        <v>0</v>
      </c>
      <c r="I23" s="60"/>
      <c r="J23" s="71"/>
    </row>
    <row r="25" ht="15">
      <c r="I25" s="72"/>
    </row>
    <row r="27" spans="3:6" ht="15">
      <c r="C27" s="53"/>
      <c r="F27" s="63"/>
    </row>
    <row r="28" spans="3:6" ht="15">
      <c r="C28" s="53"/>
      <c r="F28" s="63"/>
    </row>
    <row r="29" ht="15">
      <c r="I29" s="53"/>
    </row>
    <row r="30" spans="3:6" ht="15">
      <c r="C30" s="53"/>
      <c r="F30" s="63"/>
    </row>
  </sheetData>
  <sheetProtection/>
  <mergeCells count="7">
    <mergeCell ref="A2:J2"/>
    <mergeCell ref="B4:D4"/>
    <mergeCell ref="E4:G4"/>
    <mergeCell ref="A4:A5"/>
    <mergeCell ref="H4:H5"/>
    <mergeCell ref="I4:I5"/>
    <mergeCell ref="J4:J5"/>
  </mergeCells>
  <printOptions horizontalCentered="1" verticalCentered="1"/>
  <pageMargins left="0.5" right="0.31" top="0.31" bottom="0.35" header="0" footer="0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23" sqref="A23:IV28"/>
    </sheetView>
  </sheetViews>
  <sheetFormatPr defaultColWidth="9.125" defaultRowHeight="14.25"/>
  <cols>
    <col min="1" max="1" width="25.75390625" style="23" customWidth="1"/>
    <col min="2" max="2" width="13.50390625" style="23" customWidth="1"/>
    <col min="3" max="3" width="12.75390625" style="23" customWidth="1"/>
    <col min="4" max="4" width="31.50390625" style="23" customWidth="1"/>
    <col min="5" max="5" width="13.75390625" style="23" customWidth="1"/>
    <col min="6" max="6" width="14.375" style="23" customWidth="1"/>
    <col min="7" max="9" width="9.125" style="23" hidden="1" customWidth="1"/>
    <col min="10" max="16384" width="9.125" style="24" customWidth="1"/>
  </cols>
  <sheetData>
    <row r="1" ht="15">
      <c r="A1" s="23" t="s">
        <v>94</v>
      </c>
    </row>
    <row r="2" spans="1:8" s="22" customFormat="1" ht="33.75" customHeight="1">
      <c r="A2" s="25" t="s">
        <v>95</v>
      </c>
      <c r="B2" s="25"/>
      <c r="C2" s="25"/>
      <c r="D2" s="25"/>
      <c r="E2" s="25"/>
      <c r="F2" s="25"/>
      <c r="G2" s="25"/>
      <c r="H2" s="25"/>
    </row>
    <row r="3" spans="1:9" s="22" customFormat="1" ht="16.5" customHeight="1">
      <c r="A3" s="26" t="s">
        <v>96</v>
      </c>
      <c r="B3" s="26"/>
      <c r="C3" s="26"/>
      <c r="D3" s="26"/>
      <c r="E3" s="26"/>
      <c r="F3" s="26"/>
      <c r="G3" s="27"/>
      <c r="H3" s="27"/>
      <c r="I3" s="27"/>
    </row>
    <row r="4" spans="1:9" s="22" customFormat="1" ht="16.5" customHeight="1">
      <c r="A4" s="28" t="s">
        <v>97</v>
      </c>
      <c r="B4" s="26"/>
      <c r="C4" s="28"/>
      <c r="D4" s="28"/>
      <c r="E4" s="28"/>
      <c r="F4" s="28"/>
      <c r="G4" s="27"/>
      <c r="H4" s="27"/>
      <c r="I4" s="27"/>
    </row>
    <row r="5" spans="1:9" s="22" customFormat="1" ht="21.75" customHeight="1">
      <c r="A5" s="29" t="s">
        <v>98</v>
      </c>
      <c r="B5" s="30" t="s">
        <v>5</v>
      </c>
      <c r="C5" s="31" t="s">
        <v>99</v>
      </c>
      <c r="D5" s="32" t="s">
        <v>98</v>
      </c>
      <c r="E5" s="30" t="s">
        <v>5</v>
      </c>
      <c r="F5" s="31" t="s">
        <v>99</v>
      </c>
      <c r="G5" s="33" t="s">
        <v>100</v>
      </c>
      <c r="H5" s="34" t="s">
        <v>101</v>
      </c>
      <c r="I5" s="34" t="s">
        <v>102</v>
      </c>
    </row>
    <row r="6" spans="1:9" s="22" customFormat="1" ht="21.75" customHeight="1">
      <c r="A6" s="35" t="s">
        <v>103</v>
      </c>
      <c r="B6" s="36"/>
      <c r="C6" s="37"/>
      <c r="D6" s="35" t="s">
        <v>104</v>
      </c>
      <c r="E6" s="38"/>
      <c r="F6" s="36"/>
      <c r="G6" s="39">
        <v>0</v>
      </c>
      <c r="H6" s="40">
        <v>0</v>
      </c>
      <c r="I6" s="40">
        <v>0</v>
      </c>
    </row>
    <row r="7" spans="1:9" s="22" customFormat="1" ht="21.75" customHeight="1">
      <c r="A7" s="35" t="s">
        <v>105</v>
      </c>
      <c r="B7" s="36"/>
      <c r="C7" s="37"/>
      <c r="D7" s="35" t="s">
        <v>106</v>
      </c>
      <c r="E7" s="38"/>
      <c r="F7" s="41"/>
      <c r="G7" s="39">
        <v>0</v>
      </c>
      <c r="H7" s="40">
        <v>0</v>
      </c>
      <c r="I7" s="40">
        <v>94050</v>
      </c>
    </row>
    <row r="8" spans="1:9" s="22" customFormat="1" ht="21.75" customHeight="1">
      <c r="A8" s="35" t="s">
        <v>107</v>
      </c>
      <c r="B8" s="36"/>
      <c r="C8" s="37"/>
      <c r="D8" s="35" t="s">
        <v>108</v>
      </c>
      <c r="E8" s="37"/>
      <c r="F8" s="36"/>
      <c r="G8" s="39"/>
      <c r="H8" s="40"/>
      <c r="I8" s="40"/>
    </row>
    <row r="9" spans="1:9" s="22" customFormat="1" ht="21.75" customHeight="1">
      <c r="A9" s="35" t="s">
        <v>109</v>
      </c>
      <c r="B9" s="36"/>
      <c r="C9" s="37"/>
      <c r="D9" s="35" t="s">
        <v>110</v>
      </c>
      <c r="E9" s="38">
        <v>67</v>
      </c>
      <c r="F9" s="42">
        <v>77</v>
      </c>
      <c r="G9" s="39"/>
      <c r="H9" s="40"/>
      <c r="I9" s="40"/>
    </row>
    <row r="10" spans="1:9" s="22" customFormat="1" ht="21.75" customHeight="1">
      <c r="A10" s="43" t="s">
        <v>111</v>
      </c>
      <c r="B10" s="36">
        <v>85</v>
      </c>
      <c r="C10" s="37">
        <v>98</v>
      </c>
      <c r="D10" s="35"/>
      <c r="E10" s="44"/>
      <c r="F10" s="36"/>
      <c r="G10" s="39"/>
      <c r="H10" s="40"/>
      <c r="I10" s="40"/>
    </row>
    <row r="11" spans="1:9" s="22" customFormat="1" ht="21.75" customHeight="1">
      <c r="A11" s="35"/>
      <c r="B11" s="45"/>
      <c r="C11" s="46"/>
      <c r="D11" s="35"/>
      <c r="E11" s="38"/>
      <c r="F11" s="38"/>
      <c r="G11" s="39"/>
      <c r="H11" s="40"/>
      <c r="I11" s="40"/>
    </row>
    <row r="12" spans="1:9" s="22" customFormat="1" ht="21.75" customHeight="1">
      <c r="A12" s="35"/>
      <c r="B12" s="38"/>
      <c r="C12" s="46"/>
      <c r="D12" s="35"/>
      <c r="E12" s="45"/>
      <c r="F12" s="36"/>
      <c r="G12" s="39"/>
      <c r="H12" s="40"/>
      <c r="I12" s="40"/>
    </row>
    <row r="13" spans="1:9" s="22" customFormat="1" ht="21.75" customHeight="1">
      <c r="A13" s="35"/>
      <c r="B13" s="38"/>
      <c r="C13" s="46"/>
      <c r="D13" s="35"/>
      <c r="E13" s="38"/>
      <c r="F13" s="36"/>
      <c r="G13" s="39"/>
      <c r="H13" s="40"/>
      <c r="I13" s="40"/>
    </row>
    <row r="14" spans="1:9" s="22" customFormat="1" ht="21.75" customHeight="1">
      <c r="A14" s="35"/>
      <c r="B14" s="38"/>
      <c r="C14" s="46"/>
      <c r="D14" s="35"/>
      <c r="E14" s="38"/>
      <c r="F14" s="36"/>
      <c r="G14" s="39"/>
      <c r="H14" s="40"/>
      <c r="I14" s="40"/>
    </row>
    <row r="15" spans="1:9" s="22" customFormat="1" ht="21.75" customHeight="1">
      <c r="A15" s="35"/>
      <c r="B15" s="38"/>
      <c r="C15" s="46"/>
      <c r="D15" s="35"/>
      <c r="E15" s="38"/>
      <c r="F15" s="36"/>
      <c r="G15" s="39"/>
      <c r="H15" s="40"/>
      <c r="I15" s="40"/>
    </row>
    <row r="16" spans="1:9" s="22" customFormat="1" ht="21.75" customHeight="1">
      <c r="A16" s="35"/>
      <c r="B16" s="38"/>
      <c r="C16" s="46"/>
      <c r="D16" s="35"/>
      <c r="E16" s="38"/>
      <c r="F16" s="36"/>
      <c r="G16" s="39"/>
      <c r="H16" s="40"/>
      <c r="I16" s="40"/>
    </row>
    <row r="17" spans="1:9" s="22" customFormat="1" ht="21.75" customHeight="1">
      <c r="A17" s="47" t="s">
        <v>112</v>
      </c>
      <c r="B17" s="38">
        <f>SUM(B6:B10)</f>
        <v>85</v>
      </c>
      <c r="C17" s="38">
        <f>SUM(C6:C10)</f>
        <v>98</v>
      </c>
      <c r="D17" s="47" t="s">
        <v>113</v>
      </c>
      <c r="E17" s="38">
        <f>SUM(E6:E9)</f>
        <v>67</v>
      </c>
      <c r="F17" s="38">
        <f>SUM(F6:F9)</f>
        <v>77</v>
      </c>
      <c r="G17" s="39"/>
      <c r="H17" s="40"/>
      <c r="I17" s="40"/>
    </row>
    <row r="18" spans="1:9" s="22" customFormat="1" ht="21.75" customHeight="1">
      <c r="A18" s="35" t="s">
        <v>114</v>
      </c>
      <c r="B18" s="38"/>
      <c r="C18" s="46"/>
      <c r="D18" s="35"/>
      <c r="E18" s="38"/>
      <c r="F18" s="36"/>
      <c r="G18" s="39"/>
      <c r="H18" s="40"/>
      <c r="I18" s="40"/>
    </row>
    <row r="19" spans="1:9" s="22" customFormat="1" ht="21.75" customHeight="1">
      <c r="A19" s="35" t="s">
        <v>115</v>
      </c>
      <c r="B19" s="38"/>
      <c r="C19" s="46"/>
      <c r="D19" s="35"/>
      <c r="E19" s="38"/>
      <c r="F19" s="36"/>
      <c r="G19" s="39"/>
      <c r="H19" s="40"/>
      <c r="I19" s="40"/>
    </row>
    <row r="20" spans="1:9" s="22" customFormat="1" ht="21.75" customHeight="1">
      <c r="A20" s="35"/>
      <c r="B20" s="38"/>
      <c r="C20" s="46"/>
      <c r="D20" s="35" t="s">
        <v>116</v>
      </c>
      <c r="E20" s="38">
        <v>18</v>
      </c>
      <c r="F20" s="36">
        <v>21</v>
      </c>
      <c r="G20" s="39"/>
      <c r="H20" s="40"/>
      <c r="I20" s="40"/>
    </row>
    <row r="21" spans="1:9" s="22" customFormat="1" ht="21.75" customHeight="1">
      <c r="A21" s="35" t="s">
        <v>117</v>
      </c>
      <c r="B21" s="38"/>
      <c r="C21" s="46"/>
      <c r="D21" s="35" t="s">
        <v>118</v>
      </c>
      <c r="E21" s="38"/>
      <c r="F21" s="36"/>
      <c r="G21" s="39"/>
      <c r="H21" s="40"/>
      <c r="I21" s="40"/>
    </row>
    <row r="22" spans="1:9" s="22" customFormat="1" ht="21.75" customHeight="1">
      <c r="A22" s="48" t="s">
        <v>119</v>
      </c>
      <c r="B22" s="49">
        <f>SUM(B17:B21)</f>
        <v>85</v>
      </c>
      <c r="C22" s="49">
        <f>SUM(C17:C21)</f>
        <v>98</v>
      </c>
      <c r="D22" s="48" t="s">
        <v>120</v>
      </c>
      <c r="E22" s="49">
        <f>SUM(E17:E21)</f>
        <v>85</v>
      </c>
      <c r="F22" s="49">
        <f>SUM(F17:F21)</f>
        <v>98</v>
      </c>
      <c r="G22" s="39"/>
      <c r="H22" s="40"/>
      <c r="I22" s="40"/>
    </row>
  </sheetData>
  <sheetProtection/>
  <mergeCells count="3">
    <mergeCell ref="A2:H2"/>
    <mergeCell ref="A3:F3"/>
    <mergeCell ref="A4:F4"/>
  </mergeCells>
  <printOptions/>
  <pageMargins left="1.22" right="0.39" top="0.75" bottom="0.28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4">
      <selection activeCell="F12" sqref="F12"/>
    </sheetView>
  </sheetViews>
  <sheetFormatPr defaultColWidth="9.00390625" defaultRowHeight="14.25"/>
  <cols>
    <col min="2" max="2" width="32.75390625" style="0" customWidth="1"/>
    <col min="3" max="3" width="41.25390625" style="0" customWidth="1"/>
    <col min="4" max="4" width="15.25390625" style="0" customWidth="1"/>
    <col min="5" max="5" width="25.625" style="0" customWidth="1"/>
    <col min="6" max="6" width="13.375" style="1" customWidth="1"/>
    <col min="7" max="7" width="11.75390625" style="0" customWidth="1"/>
  </cols>
  <sheetData>
    <row r="1" spans="1:6" ht="15">
      <c r="A1" s="2" t="s">
        <v>121</v>
      </c>
      <c r="B1" s="3"/>
      <c r="C1" s="3"/>
      <c r="D1" s="2"/>
      <c r="E1" s="2"/>
      <c r="F1" s="4"/>
    </row>
    <row r="2" spans="1:6" ht="25.5">
      <c r="A2" s="5" t="s">
        <v>122</v>
      </c>
      <c r="B2" s="5"/>
      <c r="C2" s="5"/>
      <c r="D2" s="5"/>
      <c r="E2" s="5"/>
      <c r="F2" s="6"/>
    </row>
    <row r="3" spans="1:6" ht="25.5" customHeight="1">
      <c r="A3" s="7"/>
      <c r="B3" s="8"/>
      <c r="C3" s="3"/>
      <c r="D3" s="2"/>
      <c r="E3" s="2"/>
      <c r="F3" s="4" t="s">
        <v>2</v>
      </c>
    </row>
    <row r="4" spans="1:6" ht="27" customHeight="1">
      <c r="A4" s="9" t="s">
        <v>123</v>
      </c>
      <c r="B4" s="9" t="s">
        <v>124</v>
      </c>
      <c r="C4" s="9" t="s">
        <v>125</v>
      </c>
      <c r="D4" s="9" t="s">
        <v>126</v>
      </c>
      <c r="E4" s="9" t="s">
        <v>127</v>
      </c>
      <c r="F4" s="9" t="s">
        <v>128</v>
      </c>
    </row>
    <row r="5" spans="1:6" ht="25.5" customHeight="1">
      <c r="A5" s="10" t="s">
        <v>29</v>
      </c>
      <c r="B5" s="10"/>
      <c r="C5" s="10"/>
      <c r="D5" s="10"/>
      <c r="E5" s="10"/>
      <c r="F5" s="11">
        <f>F6+F10</f>
        <v>40000</v>
      </c>
    </row>
    <row r="6" spans="1:6" ht="29.25" customHeight="1">
      <c r="A6" s="12" t="s">
        <v>129</v>
      </c>
      <c r="B6" s="13"/>
      <c r="C6" s="13"/>
      <c r="D6" s="13"/>
      <c r="E6" s="14"/>
      <c r="F6" s="11">
        <f>SUM(F7:F9)</f>
        <v>10000</v>
      </c>
    </row>
    <row r="7" spans="1:6" ht="29.25" customHeight="1">
      <c r="A7" s="15">
        <v>1</v>
      </c>
      <c r="B7" s="16" t="s">
        <v>130</v>
      </c>
      <c r="C7" s="17" t="s">
        <v>131</v>
      </c>
      <c r="D7" s="18" t="s">
        <v>132</v>
      </c>
      <c r="E7" s="15" t="s">
        <v>133</v>
      </c>
      <c r="F7" s="19">
        <v>3925</v>
      </c>
    </row>
    <row r="8" spans="1:6" ht="29.25" customHeight="1">
      <c r="A8" s="15">
        <v>2</v>
      </c>
      <c r="B8" s="16" t="s">
        <v>134</v>
      </c>
      <c r="C8" s="17" t="s">
        <v>135</v>
      </c>
      <c r="D8" s="18" t="s">
        <v>132</v>
      </c>
      <c r="E8" s="15" t="s">
        <v>133</v>
      </c>
      <c r="F8" s="19">
        <v>2260</v>
      </c>
    </row>
    <row r="9" spans="1:6" ht="29.25" customHeight="1">
      <c r="A9" s="15">
        <v>3</v>
      </c>
      <c r="B9" s="16" t="s">
        <v>136</v>
      </c>
      <c r="C9" s="17" t="s">
        <v>137</v>
      </c>
      <c r="D9" s="18" t="s">
        <v>132</v>
      </c>
      <c r="E9" s="15" t="s">
        <v>133</v>
      </c>
      <c r="F9" s="19">
        <v>3815</v>
      </c>
    </row>
    <row r="10" spans="1:6" ht="29.25" customHeight="1">
      <c r="A10" s="12" t="s">
        <v>138</v>
      </c>
      <c r="B10" s="13"/>
      <c r="C10" s="13"/>
      <c r="D10" s="13"/>
      <c r="E10" s="14"/>
      <c r="F10" s="20">
        <f>SUM(F11:F17)</f>
        <v>30000</v>
      </c>
    </row>
    <row r="11" spans="1:6" ht="29.25" customHeight="1">
      <c r="A11" s="15">
        <v>4</v>
      </c>
      <c r="B11" s="16" t="s">
        <v>130</v>
      </c>
      <c r="C11" s="17" t="s">
        <v>131</v>
      </c>
      <c r="D11" s="18" t="s">
        <v>139</v>
      </c>
      <c r="E11" s="15" t="s">
        <v>140</v>
      </c>
      <c r="F11" s="19">
        <v>10000</v>
      </c>
    </row>
    <row r="12" spans="1:6" ht="33.75" customHeight="1">
      <c r="A12" s="15">
        <v>5</v>
      </c>
      <c r="B12" s="16" t="s">
        <v>141</v>
      </c>
      <c r="C12" s="17" t="s">
        <v>142</v>
      </c>
      <c r="D12" s="18" t="s">
        <v>139</v>
      </c>
      <c r="E12" s="15" t="s">
        <v>140</v>
      </c>
      <c r="F12" s="19">
        <v>3000</v>
      </c>
    </row>
    <row r="13" spans="1:6" ht="29.25" customHeight="1">
      <c r="A13" s="15">
        <v>6</v>
      </c>
      <c r="B13" s="16" t="s">
        <v>143</v>
      </c>
      <c r="C13" s="17" t="s">
        <v>144</v>
      </c>
      <c r="D13" s="18" t="s">
        <v>139</v>
      </c>
      <c r="E13" s="15" t="s">
        <v>140</v>
      </c>
      <c r="F13" s="19">
        <v>9624</v>
      </c>
    </row>
    <row r="14" spans="1:6" ht="36.75" customHeight="1">
      <c r="A14" s="15">
        <v>7</v>
      </c>
      <c r="B14" s="16" t="s">
        <v>145</v>
      </c>
      <c r="C14" s="16" t="s">
        <v>145</v>
      </c>
      <c r="D14" s="18" t="s">
        <v>139</v>
      </c>
      <c r="E14" s="15" t="s">
        <v>140</v>
      </c>
      <c r="F14" s="19">
        <v>2900</v>
      </c>
    </row>
    <row r="15" spans="1:6" ht="29.25" customHeight="1">
      <c r="A15" s="15">
        <v>8</v>
      </c>
      <c r="B15" s="16" t="s">
        <v>146</v>
      </c>
      <c r="C15" s="21" t="s">
        <v>147</v>
      </c>
      <c r="D15" s="18" t="s">
        <v>139</v>
      </c>
      <c r="E15" s="15" t="s">
        <v>140</v>
      </c>
      <c r="F15" s="19">
        <v>2376</v>
      </c>
    </row>
    <row r="16" spans="1:6" ht="29.25" customHeight="1">
      <c r="A16" s="15">
        <v>9</v>
      </c>
      <c r="B16" s="16" t="s">
        <v>148</v>
      </c>
      <c r="C16" s="21" t="s">
        <v>149</v>
      </c>
      <c r="D16" s="18" t="s">
        <v>139</v>
      </c>
      <c r="E16" s="15" t="s">
        <v>140</v>
      </c>
      <c r="F16" s="19">
        <v>1900</v>
      </c>
    </row>
    <row r="17" spans="1:6" ht="29.25" customHeight="1">
      <c r="A17" s="15">
        <v>10</v>
      </c>
      <c r="B17" s="16" t="s">
        <v>150</v>
      </c>
      <c r="C17" s="21" t="s">
        <v>151</v>
      </c>
      <c r="D17" s="18" t="s">
        <v>139</v>
      </c>
      <c r="E17" s="15" t="s">
        <v>140</v>
      </c>
      <c r="F17" s="19">
        <v>200</v>
      </c>
    </row>
  </sheetData>
  <sheetProtection/>
  <mergeCells count="5">
    <mergeCell ref="A2:F2"/>
    <mergeCell ref="A3:B3"/>
    <mergeCell ref="A5:E5"/>
    <mergeCell ref="A6:E6"/>
    <mergeCell ref="A10:E10"/>
  </mergeCells>
  <dataValidations count="1">
    <dataValidation type="list" allowBlank="1" showInputMessage="1" showErrorMessage="1" sqref="E7:E9 E11:E17">
      <formula1>"一般公共预算,国有土地使用权出让收入或国有土地收益基金收入,车辆通行费或其他专项收入,国有土地使用权出让收入"</formula1>
    </dataValidation>
  </dataValidations>
  <printOptions/>
  <pageMargins left="0.71" right="0.3" top="0.75" bottom="0.75" header="0.31" footer="0.3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user</cp:lastModifiedBy>
  <cp:lastPrinted>2019-12-03T09:07:13Z</cp:lastPrinted>
  <dcterms:created xsi:type="dcterms:W3CDTF">2006-10-12T01:31:15Z</dcterms:created>
  <dcterms:modified xsi:type="dcterms:W3CDTF">2019-12-26T11:51:19Z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