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525" firstSheet="2" activeTab="4"/>
  </bookViews>
  <sheets>
    <sheet name="表1-金平区2025年一般公共预算预算调整情况表" sheetId="3" r:id="rId1"/>
    <sheet name="表2-金平区2025年政府性基金预算调整情况表" sheetId="4" r:id="rId2"/>
    <sheet name="表3-金平区2025年国有资本经营预算调整情况表" sheetId="6" r:id="rId3"/>
    <sheet name="表4-金平区2025年社会保险基金预算收支调整表" sheetId="7" r:id="rId4"/>
    <sheet name="表5-汕头市金平区2025年新增债项目安排表" sheetId="8" r:id="rId5"/>
  </sheets>
  <externalReferences>
    <externalReference r:id="rId6"/>
  </externalReferences>
  <definedNames>
    <definedName name="_?" localSheetId="4">#REF!</definedName>
    <definedName name="_?">#REF!</definedName>
    <definedName name="_??????" localSheetId="4">#REF!</definedName>
    <definedName name="_??????">#REF!</definedName>
    <definedName name="__?" localSheetId="4">#REF!</definedName>
    <definedName name="__?">#REF!</definedName>
    <definedName name="__??????" localSheetId="4">#REF!</definedName>
    <definedName name="__??????">#REF!</definedName>
    <definedName name="___?" localSheetId="4">#REF!</definedName>
    <definedName name="___?">#REF!</definedName>
    <definedName name="___??????" localSheetId="4">#REF!</definedName>
    <definedName name="___??????">#REF!</definedName>
    <definedName name="_3_?" localSheetId="4">#REF!</definedName>
    <definedName name="_3_?">#REF!</definedName>
    <definedName name="_6_??????" localSheetId="4">#REF!</definedName>
    <definedName name="_6_??????">#REF!</definedName>
    <definedName name="_xlnm._FilterDatabase" localSheetId="4" hidden="1">'表5-汕头市金平区2025年新增债项目安排表'!$A$5:$C$17</definedName>
    <definedName name="_xlnm.Print_Area" localSheetId="0">'表1-金平区2025年一般公共预算预算调整情况表'!$A$1:$N$37</definedName>
    <definedName name="_xlnm.Print_Area" localSheetId="1">'表2-金平区2025年政府性基金预算调整情况表'!$A$1:$N$27</definedName>
    <definedName name="_xlnm.Print_Titles" localSheetId="4">'表5-汕头市金平区2025年新增债项目安排表'!$2:$4</definedName>
    <definedName name="归口股室">[1]资金归口处室及编码!#REF!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<sst xmlns="http://schemas.openxmlformats.org/spreadsheetml/2006/main" count="304" uniqueCount="203">
  <si>
    <t>附表1</t>
  </si>
  <si>
    <t>金平区2025年一般公共预算调整情况表</t>
  </si>
  <si>
    <t xml:space="preserve">  单位：万元  </t>
  </si>
  <si>
    <t>收　　　　　入</t>
  </si>
  <si>
    <t>2025年预算数</t>
  </si>
  <si>
    <t>2025年预算调整数</t>
  </si>
  <si>
    <t>2025年预算第二次调整数</t>
  </si>
  <si>
    <t>比第一次预算调整数+、-%</t>
  </si>
  <si>
    <t>比第一次预算调整数
+、-额</t>
  </si>
  <si>
    <t>说明</t>
  </si>
  <si>
    <t>支              出</t>
  </si>
  <si>
    <t>一、税收收入</t>
  </si>
  <si>
    <t>一、一般公共服务</t>
  </si>
  <si>
    <t>二、非税收入</t>
  </si>
  <si>
    <t>二、国防</t>
  </si>
  <si>
    <t>三、公共安全</t>
  </si>
  <si>
    <t>四、教育</t>
  </si>
  <si>
    <t>五、科学技术</t>
  </si>
  <si>
    <t>六、文化旅游体育与传媒</t>
  </si>
  <si>
    <t>七、社会保障和就业</t>
  </si>
  <si>
    <t>八、卫生健康</t>
  </si>
  <si>
    <t>九、节能环保</t>
  </si>
  <si>
    <t>十、城乡社区</t>
  </si>
  <si>
    <t>十一、农林水</t>
  </si>
  <si>
    <t>十二、交通运输</t>
  </si>
  <si>
    <t>十三、资源勘探工业信息等</t>
  </si>
  <si>
    <t>十四、商业服务业等</t>
  </si>
  <si>
    <t>十五、金融支出</t>
  </si>
  <si>
    <t>十六、自然资源海洋气象等</t>
  </si>
  <si>
    <t>十七、住房保障</t>
  </si>
  <si>
    <t>十八、粮油物资储备</t>
  </si>
  <si>
    <t>十九、灾害防治及应急管理</t>
  </si>
  <si>
    <t>二十、预备费</t>
  </si>
  <si>
    <t>二十一、其他支出</t>
  </si>
  <si>
    <t>二十二、债务付息支出</t>
  </si>
  <si>
    <t>二十三、债务发行费用支出</t>
  </si>
  <si>
    <t>本年收入小计</t>
  </si>
  <si>
    <t>本年支出小计</t>
  </si>
  <si>
    <t>税收返还收入</t>
  </si>
  <si>
    <t>上解上级支出</t>
  </si>
  <si>
    <t>上级补助收入</t>
  </si>
  <si>
    <t>地方政府债券还本支出</t>
  </si>
  <si>
    <t>其中：省市财力性转移支付补助收入</t>
  </si>
  <si>
    <t>债券转贷支出</t>
  </si>
  <si>
    <t xml:space="preserve">       省市一次性补助收入</t>
  </si>
  <si>
    <t>补充预算稳定调节基金</t>
  </si>
  <si>
    <t>债券转贷收入</t>
  </si>
  <si>
    <t>调出资金</t>
  </si>
  <si>
    <t>上年结转收入</t>
  </si>
  <si>
    <t>结转下年支出</t>
  </si>
  <si>
    <t>动用预算稳定调节基金</t>
  </si>
  <si>
    <t>净结余</t>
  </si>
  <si>
    <t>调入资金</t>
  </si>
  <si>
    <t>收 入 总 计</t>
  </si>
  <si>
    <t>支 出 总 计</t>
  </si>
  <si>
    <t>附表2</t>
  </si>
  <si>
    <t>金平区2025年政府性基金预算调整情况表</t>
  </si>
  <si>
    <t>收　　入</t>
  </si>
  <si>
    <t>支         出</t>
  </si>
  <si>
    <t>政府性基金预算收入</t>
  </si>
  <si>
    <t>二、公共安全</t>
  </si>
  <si>
    <t>三、教育</t>
  </si>
  <si>
    <t>四、文化旅游体育与传媒</t>
  </si>
  <si>
    <t>五、社会保障和就业</t>
  </si>
  <si>
    <t>六、城乡社区</t>
  </si>
  <si>
    <t>七、农林水</t>
  </si>
  <si>
    <t>八、交通运输</t>
  </si>
  <si>
    <t>九、资源勘探信息等</t>
  </si>
  <si>
    <t>十、商业服务业等事</t>
  </si>
  <si>
    <t>十一、金融支出</t>
  </si>
  <si>
    <t>十二、其他支出</t>
  </si>
  <si>
    <t>十三、债务付息支出</t>
  </si>
  <si>
    <t>十四、债务发行费用支出</t>
  </si>
  <si>
    <t>上年结余收入</t>
  </si>
  <si>
    <t>1、一般预算调入</t>
  </si>
  <si>
    <t>年终结余</t>
  </si>
  <si>
    <t>2、预算外调入</t>
  </si>
  <si>
    <t>3、其他调入</t>
  </si>
  <si>
    <t>附表3</t>
  </si>
  <si>
    <t>金平区2025年国有资本经营预算调整情况表</t>
  </si>
  <si>
    <t xml:space="preserve"> </t>
  </si>
  <si>
    <t>单位:万元</t>
  </si>
  <si>
    <t>比年初预算数+、-%</t>
  </si>
  <si>
    <t>比年初预算数
+、-额</t>
  </si>
  <si>
    <t>利润收入</t>
  </si>
  <si>
    <t>解决历史遗留问题及改革成本支出</t>
  </si>
  <si>
    <t>股利、股息收入</t>
  </si>
  <si>
    <t>国有企业资本金注入</t>
  </si>
  <si>
    <t>产权转让收入</t>
  </si>
  <si>
    <t>国有企业政策性补贴</t>
  </si>
  <si>
    <t>清算收入</t>
  </si>
  <si>
    <t>其他国有资本经营预算支出</t>
  </si>
  <si>
    <t>其他国有资本经营预算收入</t>
  </si>
  <si>
    <t>本 年 收 入 合 计</t>
  </si>
  <si>
    <t>本 年 支 出 合 计</t>
  </si>
  <si>
    <t>省补助计划单列市收入</t>
  </si>
  <si>
    <t>上年结余</t>
  </si>
  <si>
    <t>收  入  总  计</t>
  </si>
  <si>
    <t>支  出  总  计</t>
  </si>
  <si>
    <t>附表4</t>
  </si>
  <si>
    <t>金平区2025年社会保险基金预算调整表</t>
  </si>
  <si>
    <t>单位：万元</t>
  </si>
  <si>
    <t>收 入</t>
  </si>
  <si>
    <t>2025年
预算数</t>
  </si>
  <si>
    <t>支 出</t>
  </si>
  <si>
    <t>一、社会保险基金预算收入</t>
  </si>
  <si>
    <t>一、社会保险基金预算支出</t>
  </si>
  <si>
    <t xml:space="preserve">  机关事业单位基本养老保险基金收入</t>
  </si>
  <si>
    <t xml:space="preserve">  机关事业单位基本养老保险基金支出</t>
  </si>
  <si>
    <t xml:space="preserve">    基本养老保险费收入</t>
  </si>
  <si>
    <t xml:space="preserve">    基本养老金支出</t>
  </si>
  <si>
    <t xml:space="preserve">    利息收入</t>
  </si>
  <si>
    <t xml:space="preserve">    其他支出</t>
  </si>
  <si>
    <t xml:space="preserve">    财政补贴收入</t>
  </si>
  <si>
    <t xml:space="preserve">    转移支出</t>
  </si>
  <si>
    <t xml:space="preserve">    其他收入</t>
  </si>
  <si>
    <t xml:space="preserve">    上解上级支出</t>
  </si>
  <si>
    <t xml:space="preserve">    上级补助收入</t>
  </si>
  <si>
    <t xml:space="preserve">    转移收入</t>
  </si>
  <si>
    <t>二、上年结余</t>
  </si>
  <si>
    <t>二、本年收支结余</t>
  </si>
  <si>
    <t xml:space="preserve">  机关事业单位基本养老保险基金上年结余</t>
  </si>
  <si>
    <t xml:space="preserve">  机关事业单位基本养老保险基金本年收支结余</t>
  </si>
  <si>
    <t>三、年末累计结余</t>
  </si>
  <si>
    <t xml:space="preserve">  机关事业单位基本养老保险基金年末累计结余</t>
  </si>
  <si>
    <t>附表5</t>
  </si>
  <si>
    <t>金平区2025年地方政府债券项目安排表</t>
  </si>
  <si>
    <t>序号</t>
  </si>
  <si>
    <t>项目单位</t>
  </si>
  <si>
    <t>功能分类</t>
  </si>
  <si>
    <t>项目名称</t>
  </si>
  <si>
    <t>债券类型</t>
  </si>
  <si>
    <t>分配金额</t>
  </si>
  <si>
    <t>总计</t>
  </si>
  <si>
    <t>一般债券小计</t>
  </si>
  <si>
    <t>汕头市金平区教育局</t>
  </si>
  <si>
    <t>2050204-高中教育</t>
  </si>
  <si>
    <t>汕头市岐山中学改扩建项目</t>
  </si>
  <si>
    <t>新增地方政府一般债券</t>
  </si>
  <si>
    <t>汕头市聿怀中学新建实验楼及高中阶段学校补短板工程项目</t>
  </si>
  <si>
    <t>2310301-地方政府一般债券还本支出</t>
  </si>
  <si>
    <t>再融资一般债券（用于偿还到期的2015年一般债券本金）</t>
  </si>
  <si>
    <t>再融资一般债券</t>
  </si>
  <si>
    <t>用于补充一般公共预算财力的再融资一般债券（待分配）</t>
  </si>
  <si>
    <t>汕头市金平区住房和城乡建设局</t>
  </si>
  <si>
    <t>用于补充一般公共预算财力的再融资一般债券（汕头市金平区老旧小区改造项目经费）</t>
  </si>
  <si>
    <t>国家税务总局汕头市金平区税务局</t>
  </si>
  <si>
    <t>用于补充一般公共预算财力的再融资一般债券（2025年税务局征收经费）</t>
  </si>
  <si>
    <t>专项债券小计</t>
  </si>
  <si>
    <t>汕头市金平工业园区管理办公室</t>
  </si>
  <si>
    <t>2290402-其他地方自行试点项目收益专项债券收入安排的支出</t>
  </si>
  <si>
    <t>金平工业园区现代产业集聚区拓展区市政基础及配套设施建设项目（二期）</t>
  </si>
  <si>
    <t>新增地方政府专项债券（用于项目建设）</t>
  </si>
  <si>
    <t>金平工业园区现代产业集聚区拓展区市政基础及配套设施建设项目</t>
  </si>
  <si>
    <t>汕头金平工业园区基础设施提升工程项目</t>
  </si>
  <si>
    <t>金平区电商快递产业园区基础设施建设项目</t>
  </si>
  <si>
    <t>金平工业园区现代产业集聚区西片区市政道路及配套工程等基础设施建设项目</t>
  </si>
  <si>
    <t>汕头市金平区老旧小区改造项目——2023年度改造任务（二期）</t>
  </si>
  <si>
    <t>汕头市金平区金凤半岛产城融合区基础及配套设施建设项目</t>
  </si>
  <si>
    <t>汕头市金平区大港河产城融合示范区基础设施建设项目（一期）</t>
  </si>
  <si>
    <t>汕头市金平区老旧小区改造项目</t>
  </si>
  <si>
    <t>汕头市金平区老旧小区改造项目（第五批）</t>
  </si>
  <si>
    <t>中以（汕头）科技创新合作区市政道路及配套工程等基础设施建设项目</t>
  </si>
  <si>
    <t>汕头市金平区鮀莲街道办事处</t>
  </si>
  <si>
    <t>汕头市金平区鮀莲街道农村水系综合整治项目</t>
  </si>
  <si>
    <t>汕头市金平区中医医院</t>
  </si>
  <si>
    <t>汕头市金平区中医医院住院大楼改造工程及配套项目</t>
  </si>
  <si>
    <t>汕头市金平区卫生健康局</t>
  </si>
  <si>
    <t>汕头市金平区医疗卫生综合服务提升及配套项目</t>
  </si>
  <si>
    <t>汕头市金平区农业农村和水务局</t>
  </si>
  <si>
    <t>汕头市金平区西片区高质量水利设施建设项目</t>
  </si>
  <si>
    <t>汕头市金平区岐山街道办事处</t>
  </si>
  <si>
    <t>广东汕头金平工业园区金园工业片区产城融合示范区配套建设项目</t>
  </si>
  <si>
    <t>汕头市金平区鮀江街道办事处</t>
  </si>
  <si>
    <t>汕头市金平区鮀江片区人居环境整治项目</t>
  </si>
  <si>
    <t>汕头市金平区鮀莲街道乡村振兴示范带建设项目</t>
  </si>
  <si>
    <t>汕头市金平区月浦街道办事处</t>
  </si>
  <si>
    <t>汕头市金平区梅溪河西岸智慧特色产业园基础设施及配套建设项目</t>
  </si>
  <si>
    <t>2290403-其他政府性基金债务收入安排的支出</t>
  </si>
  <si>
    <t>梅溪河饮水源保护区（赤窖段二批）物理隔断建设资金</t>
  </si>
  <si>
    <t>新增地方政府专项债券（用于补充政府性基金财力）</t>
  </si>
  <si>
    <t>月浦街道梅溪河饮用水资源保护区（赤窖段一批）拆迁工作经费及物理隔断建设资金</t>
  </si>
  <si>
    <t>长安小学扩建教学楼工程项目费用</t>
  </si>
  <si>
    <t>汕头市金平区石炮台街道办事处</t>
  </si>
  <si>
    <t>陵海、商平、乌桥、廻澜市场升级改造项目资金</t>
  </si>
  <si>
    <t>汕头市金平区财政局</t>
  </si>
  <si>
    <t>付还中介机构对区属工程项目审核费用</t>
  </si>
  <si>
    <t>汕头市金平区人民医院</t>
  </si>
  <si>
    <t>公立医院升级建设项目区级配套资金（汕头市金平区人民医院）</t>
  </si>
  <si>
    <t>汕头市金平妇幼保健院</t>
  </si>
  <si>
    <t>公立医院升级建设项目区级配套资金（汕头市金平妇幼保健院）</t>
  </si>
  <si>
    <t>公立医院升级建设项目区级配套资金（汕头市金平区中医医院）</t>
  </si>
  <si>
    <t>汕头市金平区城市管理和综合执法局</t>
  </si>
  <si>
    <t>汕头市金平区黑臭水体整治项目</t>
  </si>
  <si>
    <t>金平区分散式一体化污水应急治理项目</t>
  </si>
  <si>
    <t>用于补充政府性基金预算财力的新增专项债券</t>
  </si>
  <si>
    <t>专项用于解决地方政府拖欠企业账款的专项债券</t>
  </si>
  <si>
    <t>新增地方政府专项债券（用于解决地方政府拖欠企业账款）</t>
  </si>
  <si>
    <t>2310411-国有土地使用权出让金债务还本支出</t>
  </si>
  <si>
    <t>再融资专项债券（用于偿还到期的2018年专项债券本金）</t>
  </si>
  <si>
    <t>再融资专项债券</t>
  </si>
  <si>
    <t>2310499-其他政府性基金债务还本支出</t>
  </si>
  <si>
    <t>用于补充政府性基金预算财力的再融资专项债券</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</si>
</sst>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_([$€-2]* #,##0.00_);_([$€-2]* \(#,##0.00\);_([$€-2]* &quot;-&quot;??_)"/>
    <numFmt numFmtId="179" formatCode="0_ "/>
  </numFmts>
  <fonts count="55">
    <font>
      <sz val="11"/>
      <color theme="1"/>
      <name val="宋体"/>
      <charset val="134"/>
      <scheme val="minor"/>
    </font>
    <font>
      <sz val="11"/>
      <name val="宋体"/>
      <charset val="134"/>
    </font>
    <font>
      <sz val="14"/>
      <name val="仿宋_GB2312"/>
      <charset val="134"/>
    </font>
    <font>
      <sz val="22"/>
      <name val="仿宋_GB2312"/>
      <charset val="134"/>
    </font>
    <font>
      <sz val="24"/>
      <name val="方正小标宋简体"/>
      <charset val="134"/>
    </font>
    <font>
      <sz val="11"/>
      <name val="仿宋"/>
      <charset val="134"/>
    </font>
    <font>
      <sz val="12"/>
      <name val="宋体"/>
      <charset val="134"/>
      <scheme val="minor"/>
    </font>
    <font>
      <b/>
      <sz val="16"/>
      <name val="方正楷体简体"/>
      <charset val="134"/>
    </font>
    <font>
      <b/>
      <sz val="12"/>
      <name val="宋体"/>
      <charset val="134"/>
      <scheme val="minor"/>
    </font>
    <font>
      <b/>
      <sz val="12"/>
      <name val="宋体"/>
      <charset val="134"/>
    </font>
    <font>
      <sz val="12"/>
      <name val="宋体"/>
      <charset val="134"/>
    </font>
    <font>
      <sz val="10"/>
      <color rgb="FF000000"/>
      <name val="宋体"/>
      <charset val="134"/>
    </font>
    <font>
      <sz val="16"/>
      <color rgb="FF000000"/>
      <name val="宋体"/>
      <charset val="134"/>
    </font>
    <font>
      <sz val="9"/>
      <name val="宋体"/>
      <charset val="134"/>
    </font>
    <font>
      <sz val="11"/>
      <color rgb="FF000000"/>
      <name val="宋体"/>
      <charset val="134"/>
    </font>
    <font>
      <sz val="20"/>
      <name val="仿宋_GB2312"/>
      <charset val="134"/>
    </font>
    <font>
      <sz val="36"/>
      <name val="方正黑体简体"/>
      <charset val="134"/>
    </font>
    <font>
      <b/>
      <sz val="8"/>
      <name val="宋体"/>
      <charset val="134"/>
    </font>
    <font>
      <b/>
      <sz val="9"/>
      <name val="宋体"/>
      <charset val="134"/>
    </font>
    <font>
      <sz val="20"/>
      <name val="宋体"/>
      <charset val="134"/>
    </font>
    <font>
      <b/>
      <sz val="22"/>
      <name val="方正楷体简体"/>
      <charset val="134"/>
    </font>
    <font>
      <b/>
      <sz val="22"/>
      <name val="方正仿宋简体"/>
      <charset val="134"/>
    </font>
    <font>
      <b/>
      <sz val="22"/>
      <name val="Times New Roman"/>
      <charset val="134"/>
    </font>
    <font>
      <sz val="22"/>
      <name val="方正仿宋简体"/>
      <charset val="134"/>
    </font>
    <font>
      <sz val="22"/>
      <name val="Times New Roman"/>
      <charset val="134"/>
    </font>
    <font>
      <sz val="16"/>
      <color indexed="8"/>
      <name val="宋体"/>
      <charset val="134"/>
    </font>
    <font>
      <b/>
      <sz val="16"/>
      <color indexed="8"/>
      <name val="宋体"/>
      <charset val="134"/>
    </font>
    <font>
      <sz val="16"/>
      <name val="宋体"/>
      <charset val="134"/>
    </font>
    <font>
      <sz val="10"/>
      <name val="宋体"/>
      <charset val="134"/>
    </font>
    <font>
      <b/>
      <sz val="12"/>
      <name val="黑体"/>
      <charset val="134"/>
    </font>
    <font>
      <b/>
      <sz val="11"/>
      <name val="宋体"/>
      <charset val="134"/>
    </font>
    <font>
      <b/>
      <sz val="11"/>
      <name val="方正楷体简体"/>
      <charset val="134"/>
    </font>
    <font>
      <sz val="20"/>
      <name val="方正仿宋简体"/>
      <charset val="134"/>
    </font>
    <font>
      <b/>
      <sz val="22"/>
      <name val="宋体"/>
      <charset val="134"/>
    </font>
    <font>
      <sz val="22"/>
      <name val="宋体"/>
      <charset val="134"/>
    </font>
    <font>
      <b/>
      <sz val="20"/>
      <color indexed="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2" borderId="7"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8" applyNumberFormat="0" applyFill="0" applyAlignment="0" applyProtection="0">
      <alignment vertical="center"/>
    </xf>
    <xf numFmtId="0" fontId="42" fillId="0" borderId="8" applyNumberFormat="0" applyFill="0" applyAlignment="0" applyProtection="0">
      <alignment vertical="center"/>
    </xf>
    <xf numFmtId="0" fontId="43" fillId="0" borderId="9" applyNumberFormat="0" applyFill="0" applyAlignment="0" applyProtection="0">
      <alignment vertical="center"/>
    </xf>
    <xf numFmtId="0" fontId="43" fillId="0" borderId="0" applyNumberFormat="0" applyFill="0" applyBorder="0" applyAlignment="0" applyProtection="0">
      <alignment vertical="center"/>
    </xf>
    <xf numFmtId="0" fontId="44" fillId="3" borderId="10" applyNumberFormat="0" applyAlignment="0" applyProtection="0">
      <alignment vertical="center"/>
    </xf>
    <xf numFmtId="0" fontId="45" fillId="4" borderId="11" applyNumberFormat="0" applyAlignment="0" applyProtection="0">
      <alignment vertical="center"/>
    </xf>
    <xf numFmtId="0" fontId="46" fillId="4" borderId="10" applyNumberFormat="0" applyAlignment="0" applyProtection="0">
      <alignment vertical="center"/>
    </xf>
    <xf numFmtId="0" fontId="47" fillId="5" borderId="12" applyNumberFormat="0" applyAlignment="0" applyProtection="0">
      <alignment vertical="center"/>
    </xf>
    <xf numFmtId="0" fontId="48" fillId="0" borderId="13" applyNumberFormat="0" applyFill="0" applyAlignment="0" applyProtection="0">
      <alignment vertical="center"/>
    </xf>
    <xf numFmtId="0" fontId="49" fillId="0" borderId="14" applyNumberFormat="0" applyFill="0" applyAlignment="0" applyProtection="0">
      <alignment vertical="center"/>
    </xf>
    <xf numFmtId="0" fontId="50" fillId="6" borderId="0" applyNumberFormat="0" applyBorder="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4"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xf numFmtId="0" fontId="10" fillId="0" borderId="0">
      <alignment vertical="center"/>
    </xf>
    <xf numFmtId="0" fontId="10" fillId="0" borderId="0"/>
    <xf numFmtId="0" fontId="10" fillId="0" borderId="0">
      <alignment vertical="center"/>
    </xf>
  </cellStyleXfs>
  <cellXfs count="106">
    <xf numFmtId="0" fontId="0" fillId="0" borderId="0" xfId="0">
      <alignment vertical="center"/>
    </xf>
    <xf numFmtId="0" fontId="1" fillId="0" borderId="0" xfId="0" applyFont="1" applyFill="1" applyAlignment="1">
      <alignment vertical="center"/>
    </xf>
    <xf numFmtId="3" fontId="2" fillId="0" borderId="0" xfId="0" applyNumberFormat="1" applyFont="1" applyFill="1" applyBorder="1" applyAlignment="1">
      <alignment wrapText="1"/>
    </xf>
    <xf numFmtId="3" fontId="3" fillId="0" borderId="0" xfId="0" applyNumberFormat="1" applyFont="1" applyFill="1" applyBorder="1" applyAlignment="1">
      <alignment wrapText="1"/>
    </xf>
    <xf numFmtId="3" fontId="4" fillId="0" borderId="0" xfId="0" applyNumberFormat="1" applyFont="1" applyFill="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0" fontId="6" fillId="0" borderId="0" xfId="0" applyFont="1" applyFill="1" applyBorder="1" applyAlignment="1">
      <alignment horizontal="right" vertical="center"/>
    </xf>
    <xf numFmtId="176" fontId="7"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43" fontId="9" fillId="0" borderId="1" xfId="0" applyNumberFormat="1" applyFont="1" applyFill="1" applyBorder="1" applyAlignment="1">
      <alignment horizontal="center" vertical="center" wrapText="1"/>
    </xf>
    <xf numFmtId="43" fontId="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6" fillId="0" borderId="4" xfId="0" applyFont="1" applyFill="1" applyBorder="1" applyAlignment="1">
      <alignment horizontal="center" vertical="center" wrapText="1"/>
    </xf>
    <xf numFmtId="43" fontId="6"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0" fillId="0" borderId="1" xfId="0" applyFont="1" applyFill="1" applyBorder="1" applyAlignment="1">
      <alignment horizontal="center" vertical="center" wrapText="1"/>
    </xf>
    <xf numFmtId="43" fontId="10" fillId="0" borderId="1"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0" xfId="0" applyFont="1" applyFill="1" applyBorder="1" applyAlignment="1">
      <alignment vertical="center"/>
    </xf>
    <xf numFmtId="0" fontId="12" fillId="0" borderId="0" xfId="0" applyFont="1" applyFill="1" applyBorder="1" applyAlignment="1">
      <alignment vertical="center"/>
    </xf>
    <xf numFmtId="0" fontId="10" fillId="0" borderId="0" xfId="0" applyFont="1" applyFill="1" applyBorder="1" applyAlignment="1">
      <alignment vertical="center"/>
    </xf>
    <xf numFmtId="177" fontId="10" fillId="0" borderId="0" xfId="0" applyNumberFormat="1" applyFont="1" applyFill="1" applyBorder="1" applyAlignment="1">
      <alignment vertical="center"/>
    </xf>
    <xf numFmtId="10" fontId="10" fillId="0" borderId="0" xfId="0" applyNumberFormat="1" applyFont="1" applyFill="1" applyBorder="1" applyAlignment="1">
      <alignment vertical="center"/>
    </xf>
    <xf numFmtId="177" fontId="13" fillId="0" borderId="0" xfId="0" applyNumberFormat="1" applyFont="1" applyFill="1" applyBorder="1" applyAlignment="1">
      <alignment vertical="center"/>
    </xf>
    <xf numFmtId="0" fontId="14" fillId="0" borderId="0" xfId="0" applyFont="1" applyFill="1" applyBorder="1" applyAlignment="1">
      <alignment vertical="center"/>
    </xf>
    <xf numFmtId="3" fontId="15" fillId="0" borderId="0" xfId="0" applyNumberFormat="1" applyFont="1" applyFill="1" applyBorder="1" applyAlignment="1">
      <alignment wrapText="1"/>
    </xf>
    <xf numFmtId="3" fontId="16" fillId="0" borderId="0" xfId="0" applyNumberFormat="1" applyFont="1" applyFill="1" applyBorder="1" applyAlignment="1">
      <alignment horizontal="center"/>
    </xf>
    <xf numFmtId="178" fontId="17" fillId="0" borderId="0" xfId="49" applyNumberFormat="1" applyFont="1" applyFill="1" applyBorder="1" applyAlignment="1" applyProtection="1">
      <alignment vertical="center" wrapText="1"/>
    </xf>
    <xf numFmtId="177" fontId="17" fillId="0" borderId="0" xfId="49" applyNumberFormat="1" applyFont="1" applyFill="1" applyBorder="1" applyAlignment="1" applyProtection="1">
      <alignment vertical="center" wrapText="1"/>
    </xf>
    <xf numFmtId="10" fontId="17" fillId="0" borderId="0" xfId="49" applyNumberFormat="1" applyFont="1" applyFill="1" applyBorder="1" applyAlignment="1" applyProtection="1">
      <alignment vertical="center" wrapText="1"/>
    </xf>
    <xf numFmtId="177" fontId="18" fillId="0" borderId="0" xfId="49" applyNumberFormat="1" applyFont="1" applyFill="1" applyBorder="1" applyAlignment="1" applyProtection="1">
      <alignment vertical="center" wrapText="1"/>
    </xf>
    <xf numFmtId="10" fontId="19" fillId="0" borderId="0" xfId="49" applyNumberFormat="1" applyFont="1" applyFill="1" applyBorder="1" applyAlignment="1" applyProtection="1">
      <alignment horizontal="right" vertical="center" wrapText="1"/>
    </xf>
    <xf numFmtId="3" fontId="20"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3" fontId="21" fillId="0" borderId="1" xfId="0" applyNumberFormat="1" applyFont="1" applyFill="1" applyBorder="1" applyAlignment="1">
      <alignment horizontal="left" vertical="center" wrapText="1"/>
    </xf>
    <xf numFmtId="179" fontId="22" fillId="0" borderId="1" xfId="50" applyNumberFormat="1" applyFont="1" applyFill="1" applyBorder="1" applyAlignment="1">
      <alignment vertical="center"/>
    </xf>
    <xf numFmtId="177" fontId="22" fillId="0" borderId="1" xfId="0" applyNumberFormat="1" applyFont="1" applyFill="1" applyBorder="1" applyAlignment="1">
      <alignment vertical="center"/>
    </xf>
    <xf numFmtId="3" fontId="23" fillId="0" borderId="1" xfId="0" applyNumberFormat="1" applyFont="1" applyFill="1" applyBorder="1" applyAlignment="1">
      <alignment horizontal="left" vertical="center" wrapText="1"/>
    </xf>
    <xf numFmtId="179" fontId="24" fillId="0" borderId="1" xfId="50" applyNumberFormat="1" applyFont="1" applyFill="1" applyBorder="1" applyAlignment="1">
      <alignment vertical="center"/>
    </xf>
    <xf numFmtId="177" fontId="24" fillId="0" borderId="1" xfId="0" applyNumberFormat="1" applyFont="1" applyFill="1" applyBorder="1" applyAlignment="1">
      <alignment vertical="center"/>
    </xf>
    <xf numFmtId="177" fontId="25" fillId="0" borderId="1" xfId="49" applyNumberFormat="1" applyFont="1" applyFill="1" applyBorder="1" applyAlignment="1" applyProtection="1">
      <alignment vertical="center" wrapText="1"/>
    </xf>
    <xf numFmtId="177" fontId="26" fillId="0" borderId="1" xfId="49" applyNumberFormat="1" applyFont="1" applyFill="1" applyBorder="1" applyAlignment="1" applyProtection="1">
      <alignment vertical="center" wrapText="1"/>
    </xf>
    <xf numFmtId="178" fontId="27" fillId="0" borderId="1" xfId="49" applyNumberFormat="1" applyFont="1" applyFill="1" applyBorder="1" applyAlignment="1" applyProtection="1">
      <alignment vertical="center" wrapText="1"/>
    </xf>
    <xf numFmtId="43" fontId="27" fillId="0" borderId="1" xfId="0" applyNumberFormat="1" applyFont="1" applyFill="1" applyBorder="1" applyAlignment="1">
      <alignment horizontal="center" vertical="center"/>
    </xf>
    <xf numFmtId="43" fontId="25" fillId="0" borderId="1" xfId="1" applyNumberFormat="1" applyFont="1" applyFill="1" applyBorder="1" applyAlignment="1" applyProtection="1">
      <alignment horizontal="center" vertical="center" wrapText="1"/>
    </xf>
    <xf numFmtId="3" fontId="10" fillId="0" borderId="0" xfId="0" applyNumberFormat="1" applyFont="1" applyFill="1" applyBorder="1" applyAlignment="1" applyProtection="1">
      <alignment horizontal="right" vertical="center"/>
    </xf>
    <xf numFmtId="3" fontId="10" fillId="0" borderId="0" xfId="0" applyNumberFormat="1" applyFont="1" applyFill="1" applyBorder="1" applyAlignment="1" applyProtection="1"/>
    <xf numFmtId="177" fontId="10" fillId="0" borderId="0" xfId="0" applyNumberFormat="1" applyFont="1" applyFill="1" applyBorder="1" applyAlignment="1" applyProtection="1"/>
    <xf numFmtId="0" fontId="10" fillId="0" borderId="0" xfId="0" applyFont="1" applyFill="1" applyBorder="1" applyAlignment="1"/>
    <xf numFmtId="3" fontId="28" fillId="0" borderId="0" xfId="0" applyNumberFormat="1" applyFont="1" applyFill="1" applyBorder="1" applyAlignment="1" applyProtection="1">
      <alignment horizontal="right" vertical="center"/>
    </xf>
    <xf numFmtId="177" fontId="10" fillId="0" borderId="0" xfId="0" applyNumberFormat="1" applyFont="1" applyFill="1" applyBorder="1" applyAlignment="1" applyProtection="1">
      <alignment horizontal="right" vertical="center"/>
    </xf>
    <xf numFmtId="1" fontId="19" fillId="0" borderId="0" xfId="50" applyNumberFormat="1" applyFont="1" applyFill="1" applyBorder="1" applyAlignment="1">
      <alignment horizontal="right" vertical="top"/>
    </xf>
    <xf numFmtId="179" fontId="24" fillId="0" borderId="4" xfId="50" applyNumberFormat="1" applyFont="1" applyFill="1" applyBorder="1" applyAlignment="1">
      <alignment horizontal="center" vertical="center"/>
    </xf>
    <xf numFmtId="0" fontId="13" fillId="0" borderId="1" xfId="51" applyFont="1" applyFill="1" applyBorder="1" applyAlignment="1" applyProtection="1">
      <alignment horizontal="center" vertical="center"/>
      <protection locked="0"/>
    </xf>
    <xf numFmtId="179" fontId="24" fillId="0" borderId="6" xfId="50" applyNumberFormat="1" applyFont="1" applyFill="1" applyBorder="1" applyAlignment="1">
      <alignment horizontal="center" vertical="center"/>
    </xf>
    <xf numFmtId="3" fontId="23" fillId="0" borderId="1" xfId="0" applyNumberFormat="1" applyFont="1" applyFill="1" applyBorder="1" applyAlignment="1">
      <alignment horizontal="left" vertical="center"/>
    </xf>
    <xf numFmtId="179" fontId="24" fillId="0" borderId="1" xfId="50" applyNumberFormat="1" applyFont="1" applyFill="1" applyBorder="1" applyAlignment="1">
      <alignment vertical="center" wrapText="1"/>
    </xf>
    <xf numFmtId="179" fontId="24" fillId="0" borderId="5" xfId="50" applyNumberFormat="1" applyFont="1" applyFill="1" applyBorder="1" applyAlignment="1">
      <alignment horizontal="center" vertical="center"/>
    </xf>
    <xf numFmtId="3" fontId="29" fillId="0" borderId="0" xfId="0" applyNumberFormat="1" applyFont="1" applyFill="1" applyBorder="1" applyAlignment="1"/>
    <xf numFmtId="3" fontId="30" fillId="0" borderId="0" xfId="0" applyNumberFormat="1" applyFont="1" applyFill="1" applyBorder="1" applyAlignment="1">
      <alignment vertical="top"/>
    </xf>
    <xf numFmtId="3" fontId="31" fillId="0" borderId="0" xfId="0" applyNumberFormat="1" applyFont="1" applyFill="1" applyBorder="1" applyAlignment="1"/>
    <xf numFmtId="3" fontId="30" fillId="0" borderId="0" xfId="0" applyNumberFormat="1" applyFont="1" applyFill="1" applyBorder="1" applyAlignment="1">
      <alignment vertical="center"/>
    </xf>
    <xf numFmtId="3" fontId="9" fillId="0" borderId="0" xfId="0" applyNumberFormat="1" applyFont="1" applyFill="1" applyBorder="1" applyAlignment="1">
      <alignment horizontal="center"/>
    </xf>
    <xf numFmtId="176" fontId="9" fillId="0" borderId="0" xfId="0" applyNumberFormat="1" applyFont="1" applyFill="1" applyBorder="1" applyAlignment="1"/>
    <xf numFmtId="177" fontId="9" fillId="0" borderId="0" xfId="0" applyNumberFormat="1" applyFont="1" applyFill="1" applyBorder="1" applyAlignment="1"/>
    <xf numFmtId="179" fontId="9" fillId="0" borderId="0" xfId="0" applyNumberFormat="1" applyFont="1" applyFill="1" applyBorder="1" applyAlignment="1"/>
    <xf numFmtId="3" fontId="9" fillId="0" borderId="0" xfId="0" applyNumberFormat="1" applyFont="1" applyFill="1" applyBorder="1" applyAlignment="1"/>
    <xf numFmtId="176" fontId="30" fillId="0" borderId="0" xfId="0" applyNumberFormat="1" applyFont="1" applyFill="1" applyBorder="1" applyAlignment="1"/>
    <xf numFmtId="177" fontId="30" fillId="0" borderId="0" xfId="0" applyNumberFormat="1" applyFont="1" applyFill="1" applyBorder="1" applyAlignment="1"/>
    <xf numFmtId="179" fontId="30" fillId="0" borderId="0" xfId="0" applyNumberFormat="1" applyFont="1" applyFill="1" applyBorder="1" applyAlignment="1"/>
    <xf numFmtId="3" fontId="30" fillId="0" borderId="0" xfId="0" applyNumberFormat="1" applyFont="1" applyFill="1" applyBorder="1" applyAlignment="1"/>
    <xf numFmtId="3" fontId="30" fillId="0" borderId="0" xfId="0" applyNumberFormat="1" applyFont="1" applyFill="1" applyBorder="1" applyAlignment="1">
      <alignment horizontal="center" vertical="top"/>
    </xf>
    <xf numFmtId="176" fontId="30" fillId="0" borderId="0" xfId="0" applyNumberFormat="1" applyFont="1" applyFill="1" applyBorder="1" applyAlignment="1">
      <alignment vertical="top"/>
    </xf>
    <xf numFmtId="177" fontId="30" fillId="0" borderId="0" xfId="0" applyNumberFormat="1" applyFont="1" applyFill="1" applyBorder="1" applyAlignment="1">
      <alignment vertical="top"/>
    </xf>
    <xf numFmtId="179" fontId="30" fillId="0" borderId="0" xfId="0" applyNumberFormat="1" applyFont="1" applyFill="1" applyBorder="1" applyAlignment="1">
      <alignment vertical="top"/>
    </xf>
    <xf numFmtId="1" fontId="19" fillId="0" borderId="0" xfId="50" applyNumberFormat="1" applyFont="1" applyFill="1" applyBorder="1" applyAlignment="1">
      <alignment vertical="top"/>
    </xf>
    <xf numFmtId="177" fontId="32" fillId="0" borderId="1" xfId="0" applyNumberFormat="1" applyFont="1" applyFill="1" applyBorder="1" applyAlignment="1">
      <alignment vertical="top" wrapText="1"/>
    </xf>
    <xf numFmtId="179" fontId="24" fillId="0" borderId="1" xfId="0" applyNumberFormat="1" applyFont="1" applyFill="1" applyBorder="1" applyAlignment="1">
      <alignment horizontal="right" vertical="center"/>
    </xf>
    <xf numFmtId="177" fontId="24" fillId="0" borderId="1" xfId="0" applyNumberFormat="1" applyFont="1" applyFill="1" applyBorder="1" applyAlignment="1">
      <alignment horizontal="right" vertical="center"/>
    </xf>
    <xf numFmtId="177" fontId="32" fillId="0" borderId="1" xfId="0" applyNumberFormat="1" applyFont="1" applyFill="1" applyBorder="1" applyAlignment="1">
      <alignment horizontal="left" vertical="top" wrapText="1"/>
    </xf>
    <xf numFmtId="177" fontId="19" fillId="0" borderId="1" xfId="0" applyNumberFormat="1" applyFont="1" applyFill="1" applyBorder="1" applyAlignment="1">
      <alignment vertical="top" wrapText="1"/>
    </xf>
    <xf numFmtId="179" fontId="24" fillId="0" borderId="1" xfId="0" applyNumberFormat="1" applyFont="1" applyFill="1" applyBorder="1" applyAlignment="1">
      <alignment vertical="center"/>
    </xf>
    <xf numFmtId="179" fontId="24" fillId="0" borderId="1" xfId="50" applyNumberFormat="1" applyFont="1" applyFill="1" applyBorder="1" applyAlignment="1">
      <alignment horizontal="right" vertical="center"/>
    </xf>
    <xf numFmtId="3" fontId="23" fillId="0" borderId="1" xfId="0" applyNumberFormat="1" applyFont="1" applyFill="1" applyBorder="1" applyAlignment="1">
      <alignment horizontal="center" vertical="center"/>
    </xf>
    <xf numFmtId="3" fontId="33" fillId="0" borderId="0" xfId="0" applyNumberFormat="1" applyFont="1" applyFill="1" applyBorder="1" applyAlignment="1">
      <alignment horizontal="left" wrapText="1"/>
    </xf>
    <xf numFmtId="176" fontId="9" fillId="0" borderId="0" xfId="0" applyNumberFormat="1" applyFont="1" applyFill="1" applyAlignment="1"/>
    <xf numFmtId="0" fontId="0" fillId="0" borderId="0" xfId="0" applyFill="1">
      <alignment vertical="center"/>
    </xf>
    <xf numFmtId="176" fontId="30" fillId="0" borderId="0" xfId="0" applyNumberFormat="1" applyFont="1" applyFill="1" applyAlignment="1">
      <alignment vertical="top"/>
    </xf>
    <xf numFmtId="176" fontId="24" fillId="0" borderId="1" xfId="50" applyNumberFormat="1" applyFont="1" applyFill="1" applyBorder="1" applyAlignment="1">
      <alignment vertical="center"/>
    </xf>
    <xf numFmtId="177" fontId="24" fillId="0" borderId="1" xfId="50" applyNumberFormat="1" applyFont="1" applyFill="1" applyBorder="1" applyAlignment="1">
      <alignment vertical="center"/>
    </xf>
    <xf numFmtId="177" fontId="32" fillId="0" borderId="4" xfId="0" applyNumberFormat="1" applyFont="1" applyFill="1" applyBorder="1" applyAlignment="1">
      <alignment horizontal="left" vertical="top" wrapText="1"/>
    </xf>
    <xf numFmtId="177" fontId="23" fillId="0" borderId="1" xfId="0" applyNumberFormat="1" applyFont="1" applyFill="1" applyBorder="1" applyAlignment="1">
      <alignment horizontal="left" vertical="center"/>
    </xf>
    <xf numFmtId="177" fontId="32" fillId="0" borderId="6" xfId="0" applyNumberFormat="1" applyFont="1" applyFill="1" applyBorder="1" applyAlignment="1">
      <alignment horizontal="left" vertical="top" wrapText="1"/>
    </xf>
    <xf numFmtId="176" fontId="20" fillId="0" borderId="1" xfId="0" applyNumberFormat="1" applyFont="1" applyFill="1" applyBorder="1" applyAlignment="1">
      <alignment vertical="center" wrapText="1"/>
    </xf>
    <xf numFmtId="177" fontId="34" fillId="0" borderId="1" xfId="0" applyNumberFormat="1" applyFont="1" applyFill="1" applyBorder="1" applyAlignment="1">
      <alignment horizontal="left" vertical="center"/>
    </xf>
    <xf numFmtId="177" fontId="32" fillId="0" borderId="5" xfId="0" applyNumberFormat="1" applyFont="1" applyFill="1" applyBorder="1" applyAlignment="1">
      <alignment horizontal="left" vertical="top" wrapText="1"/>
    </xf>
    <xf numFmtId="3" fontId="35" fillId="0" borderId="0" xfId="0" applyNumberFormat="1" applyFont="1" applyFill="1" applyBorder="1" applyAlignment="1">
      <alignment horizontal="left"/>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F1010000" xfId="50"/>
    <cellStyle name="常规_乐昌表一"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user\AppData\Roaming\kingsoft\office6\backup\2021&#25968;&#23383;&#36130;&#25919;&#25351;&#26631;&#35843;&#21058;\&#37096;&#38376;&#20020;&#26102;&#24615;&#24212;&#24613;&#24320;&#25903;&#65288;&#39044;&#31639;&#35843;&#25972;&#35843;&#22686;&#65289;\20211122%20&#35843;&#32473;&#31038;&#20445;&#32929;%20&#21306;&#21355;&#20581;&#23616;&#34917;&#20805;&#24037;&#20316;&#21150;&#20844;&#32463;&#36153;-&#37096;&#38376;&#20020;&#26102;&#24615;&#24212;&#24613;&#24320;&#25903;&#65288;&#39044;&#31639;&#35843;&#25972;&#35843;&#2268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指标"/>
      <sheetName val="资金归口处室及编码"/>
      <sheetName val="预分配部门及编码"/>
      <sheetName val="单位性质名称及编码"/>
      <sheetName val="预算单位及编码"/>
      <sheetName val="预算级次及编码"/>
      <sheetName val="支付方式及编码"/>
      <sheetName val="资金来源及编码"/>
      <sheetName val="资金性质及编码"/>
      <sheetName val="指标来源(预算处)及编码"/>
      <sheetName val="指标来源(业务处室)及编码"/>
      <sheetName val="项目类别"/>
      <sheetName val="支出方向及编码"/>
      <sheetName val="支出功能科目及编码"/>
      <sheetName val="指标类型及编码"/>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N40"/>
  <sheetViews>
    <sheetView zoomScale="55" zoomScaleNormal="55" zoomScaleSheetLayoutView="75" topLeftCell="A3" workbookViewId="0">
      <selection activeCell="H21" sqref="H21"/>
    </sheetView>
  </sheetViews>
  <sheetFormatPr defaultColWidth="8.625" defaultRowHeight="14.25"/>
  <cols>
    <col min="1" max="1" width="69.375" style="75" customWidth="1"/>
    <col min="2" max="2" width="15.25" style="72" customWidth="1"/>
    <col min="3" max="3" width="16.125" style="72" customWidth="1"/>
    <col min="4" max="4" width="20.9083333333333" style="94" customWidth="1"/>
    <col min="5" max="5" width="19.875" style="73" customWidth="1"/>
    <col min="6" max="6" width="21.375" style="74" customWidth="1"/>
    <col min="7" max="7" width="10.5" style="75" customWidth="1"/>
    <col min="8" max="8" width="51.25" style="75" customWidth="1"/>
    <col min="9" max="10" width="16.125" style="72" customWidth="1"/>
    <col min="11" max="11" width="18.375" style="94" customWidth="1"/>
    <col min="12" max="12" width="19.75" style="73" customWidth="1"/>
    <col min="13" max="13" width="23.375" style="74" customWidth="1"/>
    <col min="14" max="14" width="20.45" style="75" customWidth="1"/>
    <col min="15" max="34" width="9" style="75"/>
    <col min="35" max="16383" width="8.625" style="75"/>
    <col min="16384" max="16384" width="8.625" style="95"/>
  </cols>
  <sheetData>
    <row r="1" ht="33" customHeight="1" spans="1:14">
      <c r="A1" s="3" t="s">
        <v>0</v>
      </c>
    </row>
    <row r="2" s="67" customFormat="1" ht="45" spans="1:14">
      <c r="A2" s="35" t="s">
        <v>1</v>
      </c>
      <c r="B2" s="35"/>
      <c r="C2" s="35"/>
      <c r="D2" s="35"/>
      <c r="E2" s="35"/>
      <c r="F2" s="35"/>
      <c r="G2" s="35"/>
      <c r="H2" s="35"/>
      <c r="I2" s="35"/>
      <c r="J2" s="35"/>
      <c r="K2" s="35"/>
      <c r="L2" s="35"/>
      <c r="M2" s="35"/>
      <c r="N2" s="35"/>
    </row>
    <row r="3" s="68" customFormat="1" ht="30.95" customHeight="1" spans="1:14">
      <c r="B3" s="81"/>
      <c r="C3" s="81"/>
      <c r="D3" s="96"/>
      <c r="E3" s="82"/>
      <c r="F3" s="83"/>
      <c r="I3" s="60" t="s">
        <v>2</v>
      </c>
      <c r="J3" s="60"/>
      <c r="K3" s="60"/>
      <c r="L3" s="60"/>
      <c r="M3" s="60"/>
      <c r="N3" s="60"/>
    </row>
    <row r="4" s="69" customFormat="1" ht="96" customHeight="1" spans="1:14">
      <c r="A4" s="41" t="s">
        <v>3</v>
      </c>
      <c r="B4" s="42" t="s">
        <v>4</v>
      </c>
      <c r="C4" s="42" t="s">
        <v>5</v>
      </c>
      <c r="D4" s="42" t="s">
        <v>6</v>
      </c>
      <c r="E4" s="42" t="s">
        <v>7</v>
      </c>
      <c r="F4" s="42" t="s">
        <v>8</v>
      </c>
      <c r="G4" s="41" t="s">
        <v>9</v>
      </c>
      <c r="H4" s="41" t="s">
        <v>10</v>
      </c>
      <c r="I4" s="42" t="s">
        <v>4</v>
      </c>
      <c r="J4" s="42" t="s">
        <v>5</v>
      </c>
      <c r="K4" s="42" t="s">
        <v>6</v>
      </c>
      <c r="L4" s="42" t="s">
        <v>7</v>
      </c>
      <c r="M4" s="42" t="s">
        <v>8</v>
      </c>
      <c r="N4" s="41" t="s">
        <v>9</v>
      </c>
    </row>
    <row r="5" s="70" customFormat="1" ht="27.75" spans="1:14">
      <c r="A5" s="64" t="s">
        <v>11</v>
      </c>
      <c r="B5" s="97">
        <v>71600</v>
      </c>
      <c r="C5" s="97">
        <v>128317</v>
      </c>
      <c r="D5" s="97">
        <v>110352</v>
      </c>
      <c r="E5" s="98">
        <f>F5/C5*100</f>
        <v>-14.0004831783785</v>
      </c>
      <c r="F5" s="47">
        <f>D5-C5</f>
        <v>-17965</v>
      </c>
      <c r="G5" s="99"/>
      <c r="H5" s="100" t="s">
        <v>12</v>
      </c>
      <c r="I5" s="90">
        <v>37800</v>
      </c>
      <c r="J5" s="90">
        <v>40300</v>
      </c>
      <c r="K5" s="90">
        <v>35291.358463</v>
      </c>
      <c r="L5" s="98">
        <f>M5/J5*100</f>
        <v>-12.42839091067</v>
      </c>
      <c r="M5" s="47">
        <f t="shared" ref="M5:M37" si="0">K5-J5</f>
        <v>-5008.641537</v>
      </c>
      <c r="N5" s="99"/>
    </row>
    <row r="6" s="70" customFormat="1" ht="30" customHeight="1" spans="1:14">
      <c r="A6" s="64" t="s">
        <v>13</v>
      </c>
      <c r="B6" s="97">
        <v>41588</v>
      </c>
      <c r="C6" s="97">
        <v>41588</v>
      </c>
      <c r="D6" s="97">
        <v>43232</v>
      </c>
      <c r="E6" s="98">
        <f>F6/C6*100</f>
        <v>3.95306338366837</v>
      </c>
      <c r="F6" s="47">
        <f>D6-C6</f>
        <v>1644</v>
      </c>
      <c r="G6" s="101"/>
      <c r="H6" s="100" t="s">
        <v>14</v>
      </c>
      <c r="I6" s="90">
        <v>702.71842</v>
      </c>
      <c r="J6" s="90">
        <v>716</v>
      </c>
      <c r="K6" s="90">
        <v>778</v>
      </c>
      <c r="L6" s="98">
        <f t="shared" ref="L6:L30" si="1">M6/J6*100</f>
        <v>8.65921787709497</v>
      </c>
      <c r="M6" s="47">
        <f t="shared" si="0"/>
        <v>62</v>
      </c>
      <c r="N6" s="101"/>
    </row>
    <row r="7" s="70" customFormat="1" ht="30" customHeight="1" spans="1:14">
      <c r="A7" s="64"/>
      <c r="B7" s="47"/>
      <c r="C7" s="47"/>
      <c r="D7" s="47"/>
      <c r="E7" s="98"/>
      <c r="F7" s="47"/>
      <c r="G7" s="101"/>
      <c r="H7" s="100" t="s">
        <v>15</v>
      </c>
      <c r="I7" s="90">
        <v>3014.673162</v>
      </c>
      <c r="J7" s="90">
        <v>3483</v>
      </c>
      <c r="K7" s="90">
        <v>2653.12461</v>
      </c>
      <c r="L7" s="98">
        <f t="shared" si="1"/>
        <v>-23.8264539190353</v>
      </c>
      <c r="M7" s="47">
        <f t="shared" si="0"/>
        <v>-829.87539</v>
      </c>
      <c r="N7" s="101"/>
    </row>
    <row r="8" s="70" customFormat="1" ht="30" customHeight="1" spans="1:14">
      <c r="A8" s="64"/>
      <c r="B8" s="47"/>
      <c r="C8" s="47"/>
      <c r="D8" s="47"/>
      <c r="E8" s="102"/>
      <c r="F8" s="47"/>
      <c r="G8" s="101"/>
      <c r="H8" s="100" t="s">
        <v>16</v>
      </c>
      <c r="I8" s="90">
        <v>154736.301262</v>
      </c>
      <c r="J8" s="90">
        <v>159836.726706</v>
      </c>
      <c r="K8" s="90">
        <f>14.4+129270.015068604+1.9</f>
        <v>129286.315068604</v>
      </c>
      <c r="L8" s="98">
        <f t="shared" si="1"/>
        <v>-19.1135118110806</v>
      </c>
      <c r="M8" s="47">
        <f t="shared" si="0"/>
        <v>-30550.411637396</v>
      </c>
      <c r="N8" s="101"/>
    </row>
    <row r="9" s="70" customFormat="1" ht="30" customHeight="1" spans="1:14">
      <c r="A9" s="64"/>
      <c r="B9" s="47"/>
      <c r="C9" s="47"/>
      <c r="D9" s="47"/>
      <c r="E9" s="98"/>
      <c r="F9" s="47"/>
      <c r="G9" s="101"/>
      <c r="H9" s="100" t="s">
        <v>17</v>
      </c>
      <c r="I9" s="90">
        <v>1639.917855</v>
      </c>
      <c r="J9" s="90">
        <v>2494.127305</v>
      </c>
      <c r="K9" s="90">
        <v>1605.726815</v>
      </c>
      <c r="L9" s="98">
        <f t="shared" si="1"/>
        <v>-35.6196930372806</v>
      </c>
      <c r="M9" s="47">
        <f t="shared" si="0"/>
        <v>-888.40049</v>
      </c>
      <c r="N9" s="101"/>
    </row>
    <row r="10" s="70" customFormat="1" ht="30" customHeight="1" spans="1:14">
      <c r="A10" s="64"/>
      <c r="B10" s="47"/>
      <c r="C10" s="47"/>
      <c r="D10" s="47"/>
      <c r="E10" s="98"/>
      <c r="F10" s="47"/>
      <c r="G10" s="101"/>
      <c r="H10" s="100" t="s">
        <v>18</v>
      </c>
      <c r="I10" s="90">
        <v>1335.788342</v>
      </c>
      <c r="J10" s="90">
        <v>1578.286537</v>
      </c>
      <c r="K10" s="90">
        <v>956</v>
      </c>
      <c r="L10" s="98">
        <f t="shared" si="1"/>
        <v>-39.4279823347438</v>
      </c>
      <c r="M10" s="47">
        <f t="shared" si="0"/>
        <v>-622.286537</v>
      </c>
      <c r="N10" s="101"/>
    </row>
    <row r="11" s="70" customFormat="1" ht="30" customHeight="1" spans="1:14">
      <c r="A11" s="64"/>
      <c r="B11" s="47"/>
      <c r="C11" s="47"/>
      <c r="D11" s="47"/>
      <c r="E11" s="98"/>
      <c r="F11" s="47"/>
      <c r="G11" s="101"/>
      <c r="H11" s="100" t="s">
        <v>19</v>
      </c>
      <c r="I11" s="90">
        <v>91063</v>
      </c>
      <c r="J11" s="90">
        <v>94342.306584</v>
      </c>
      <c r="K11" s="90">
        <v>80102</v>
      </c>
      <c r="L11" s="98">
        <f t="shared" si="1"/>
        <v>-15.0942955494954</v>
      </c>
      <c r="M11" s="47">
        <f t="shared" si="0"/>
        <v>-14240.306584</v>
      </c>
      <c r="N11" s="101"/>
    </row>
    <row r="12" s="70" customFormat="1" ht="30" customHeight="1" spans="1:14">
      <c r="A12" s="64"/>
      <c r="B12" s="47"/>
      <c r="C12" s="47"/>
      <c r="D12" s="47"/>
      <c r="E12" s="98"/>
      <c r="F12" s="47"/>
      <c r="G12" s="101"/>
      <c r="H12" s="100" t="s">
        <v>20</v>
      </c>
      <c r="I12" s="90">
        <v>68615</v>
      </c>
      <c r="J12" s="90">
        <v>71508.244308</v>
      </c>
      <c r="K12" s="90">
        <v>63712.0870245</v>
      </c>
      <c r="L12" s="98">
        <f t="shared" si="1"/>
        <v>-10.9024593722654</v>
      </c>
      <c r="M12" s="47">
        <f t="shared" si="0"/>
        <v>-7796.1572835</v>
      </c>
      <c r="N12" s="101"/>
    </row>
    <row r="13" s="70" customFormat="1" ht="30" customHeight="1" spans="1:14">
      <c r="A13" s="64"/>
      <c r="B13" s="47"/>
      <c r="C13" s="47"/>
      <c r="D13" s="47"/>
      <c r="E13" s="98"/>
      <c r="F13" s="47"/>
      <c r="G13" s="101"/>
      <c r="H13" s="100" t="s">
        <v>21</v>
      </c>
      <c r="I13" s="90">
        <v>15071</v>
      </c>
      <c r="J13" s="90">
        <v>15278.15282</v>
      </c>
      <c r="K13" s="90">
        <v>924</v>
      </c>
      <c r="L13" s="98">
        <f t="shared" si="1"/>
        <v>-93.952148463979</v>
      </c>
      <c r="M13" s="47">
        <f t="shared" si="0"/>
        <v>-14354.15282</v>
      </c>
      <c r="N13" s="101"/>
    </row>
    <row r="14" s="70" customFormat="1" ht="30" customHeight="1" spans="1:14">
      <c r="A14" s="64"/>
      <c r="B14" s="47"/>
      <c r="C14" s="47"/>
      <c r="D14" s="47"/>
      <c r="E14" s="98"/>
      <c r="F14" s="47"/>
      <c r="G14" s="101"/>
      <c r="H14" s="100" t="s">
        <v>22</v>
      </c>
      <c r="I14" s="90">
        <v>45541.153957</v>
      </c>
      <c r="J14" s="90">
        <v>46436.712032</v>
      </c>
      <c r="K14" s="90">
        <v>34671</v>
      </c>
      <c r="L14" s="98">
        <f t="shared" si="1"/>
        <v>-25.3370911013082</v>
      </c>
      <c r="M14" s="47">
        <f t="shared" si="0"/>
        <v>-11765.712032</v>
      </c>
      <c r="N14" s="101"/>
    </row>
    <row r="15" s="70" customFormat="1" ht="30" customHeight="1" spans="1:14">
      <c r="A15" s="64"/>
      <c r="B15" s="47"/>
      <c r="C15" s="47"/>
      <c r="D15" s="47"/>
      <c r="E15" s="98"/>
      <c r="F15" s="47"/>
      <c r="G15" s="101"/>
      <c r="H15" s="100" t="s">
        <v>23</v>
      </c>
      <c r="I15" s="90">
        <v>8215.612774</v>
      </c>
      <c r="J15" s="90">
        <v>10713.347722</v>
      </c>
      <c r="K15" s="90">
        <f>-3400+6771.128073</f>
        <v>3371.128073</v>
      </c>
      <c r="L15" s="98">
        <f t="shared" si="1"/>
        <v>-68.5333832105781</v>
      </c>
      <c r="M15" s="47">
        <f t="shared" si="0"/>
        <v>-7342.219649</v>
      </c>
      <c r="N15" s="101"/>
    </row>
    <row r="16" s="70" customFormat="1" ht="30" customHeight="1" spans="1:14">
      <c r="A16" s="64"/>
      <c r="B16" s="47"/>
      <c r="C16" s="47"/>
      <c r="D16" s="47"/>
      <c r="E16" s="98"/>
      <c r="F16" s="47"/>
      <c r="G16" s="101"/>
      <c r="H16" s="100" t="s">
        <v>24</v>
      </c>
      <c r="I16" s="90">
        <v>156.268717</v>
      </c>
      <c r="J16" s="90">
        <v>156.268717</v>
      </c>
      <c r="K16" s="90">
        <v>48.123808</v>
      </c>
      <c r="L16" s="98"/>
      <c r="M16" s="47">
        <f t="shared" si="0"/>
        <v>-108.144909</v>
      </c>
      <c r="N16" s="101"/>
    </row>
    <row r="17" s="70" customFormat="1" ht="30" customHeight="1" spans="1:14">
      <c r="A17" s="64"/>
      <c r="B17" s="47"/>
      <c r="C17" s="47"/>
      <c r="D17" s="47"/>
      <c r="E17" s="98"/>
      <c r="F17" s="47"/>
      <c r="G17" s="101"/>
      <c r="H17" s="100" t="s">
        <v>25</v>
      </c>
      <c r="I17" s="90">
        <v>422.750075</v>
      </c>
      <c r="J17" s="90">
        <v>460</v>
      </c>
      <c r="K17" s="90">
        <v>368.8402</v>
      </c>
      <c r="L17" s="98">
        <f t="shared" si="1"/>
        <v>-19.817347826087</v>
      </c>
      <c r="M17" s="47">
        <f t="shared" si="0"/>
        <v>-91.1598</v>
      </c>
      <c r="N17" s="101"/>
    </row>
    <row r="18" s="70" customFormat="1" ht="30" customHeight="1" spans="1:14">
      <c r="A18" s="64"/>
      <c r="B18" s="47"/>
      <c r="C18" s="47"/>
      <c r="D18" s="47"/>
      <c r="E18" s="98"/>
      <c r="F18" s="47"/>
      <c r="G18" s="101"/>
      <c r="H18" s="100" t="s">
        <v>26</v>
      </c>
      <c r="I18" s="90">
        <v>579.244159</v>
      </c>
      <c r="J18" s="90">
        <v>1072.561159</v>
      </c>
      <c r="K18" s="90">
        <v>376.736345</v>
      </c>
      <c r="L18" s="98">
        <f t="shared" si="1"/>
        <v>-64.8750710541067</v>
      </c>
      <c r="M18" s="47">
        <f t="shared" si="0"/>
        <v>-695.824814</v>
      </c>
      <c r="N18" s="101"/>
    </row>
    <row r="19" s="70" customFormat="1" ht="30" customHeight="1" spans="1:14">
      <c r="A19" s="64"/>
      <c r="B19" s="47"/>
      <c r="C19" s="47"/>
      <c r="D19" s="47"/>
      <c r="E19" s="98"/>
      <c r="F19" s="47"/>
      <c r="G19" s="101"/>
      <c r="H19" s="100" t="s">
        <v>27</v>
      </c>
      <c r="I19" s="90">
        <v>13</v>
      </c>
      <c r="J19" s="90">
        <v>13</v>
      </c>
      <c r="K19" s="90">
        <v>11</v>
      </c>
      <c r="L19" s="98"/>
      <c r="M19" s="47">
        <f t="shared" si="0"/>
        <v>-2</v>
      </c>
      <c r="N19" s="101"/>
    </row>
    <row r="20" s="70" customFormat="1" ht="30" customHeight="1" spans="1:14">
      <c r="A20" s="64"/>
      <c r="B20" s="47"/>
      <c r="C20" s="47"/>
      <c r="D20" s="47"/>
      <c r="E20" s="98"/>
      <c r="F20" s="47"/>
      <c r="G20" s="101"/>
      <c r="H20" s="100" t="s">
        <v>28</v>
      </c>
      <c r="I20" s="90">
        <v>917.8136</v>
      </c>
      <c r="J20" s="90">
        <v>933.737249</v>
      </c>
      <c r="K20" s="90">
        <v>50</v>
      </c>
      <c r="L20" s="98">
        <f t="shared" si="1"/>
        <v>-94.6451745334624</v>
      </c>
      <c r="M20" s="47">
        <f t="shared" si="0"/>
        <v>-883.737249</v>
      </c>
      <c r="N20" s="101"/>
    </row>
    <row r="21" s="70" customFormat="1" ht="30" customHeight="1" spans="1:14">
      <c r="A21" s="64"/>
      <c r="B21" s="47"/>
      <c r="C21" s="47"/>
      <c r="D21" s="47"/>
      <c r="E21" s="98"/>
      <c r="F21" s="47"/>
      <c r="G21" s="101"/>
      <c r="H21" s="100" t="s">
        <v>29</v>
      </c>
      <c r="I21" s="90">
        <v>28550.428521</v>
      </c>
      <c r="J21" s="90">
        <v>28842.306521</v>
      </c>
      <c r="K21" s="90">
        <v>2671</v>
      </c>
      <c r="L21" s="98">
        <f t="shared" si="1"/>
        <v>-90.7392981970591</v>
      </c>
      <c r="M21" s="47">
        <f t="shared" si="0"/>
        <v>-26171.306521</v>
      </c>
      <c r="N21" s="101"/>
    </row>
    <row r="22" s="70" customFormat="1" ht="30" customHeight="1" spans="1:14">
      <c r="A22" s="64"/>
      <c r="B22" s="47"/>
      <c r="C22" s="47"/>
      <c r="D22" s="47"/>
      <c r="E22" s="98"/>
      <c r="F22" s="47"/>
      <c r="G22" s="101"/>
      <c r="H22" s="100" t="s">
        <v>30</v>
      </c>
      <c r="I22" s="90">
        <v>801.8</v>
      </c>
      <c r="J22" s="90">
        <v>801.8</v>
      </c>
      <c r="K22" s="90">
        <v>793</v>
      </c>
      <c r="L22" s="98"/>
      <c r="M22" s="47">
        <f t="shared" si="0"/>
        <v>-8.79999999999995</v>
      </c>
      <c r="N22" s="101"/>
    </row>
    <row r="23" s="70" customFormat="1" ht="30" customHeight="1" spans="1:14">
      <c r="A23" s="64"/>
      <c r="B23" s="47"/>
      <c r="C23" s="47"/>
      <c r="D23" s="47"/>
      <c r="E23" s="98"/>
      <c r="F23" s="47"/>
      <c r="G23" s="101"/>
      <c r="H23" s="100" t="s">
        <v>31</v>
      </c>
      <c r="I23" s="90">
        <v>2012.73731</v>
      </c>
      <c r="J23" s="90">
        <v>2160.50346</v>
      </c>
      <c r="K23" s="90">
        <v>1651.54381</v>
      </c>
      <c r="L23" s="98">
        <f t="shared" si="1"/>
        <v>-23.5574559089112</v>
      </c>
      <c r="M23" s="47">
        <f t="shared" si="0"/>
        <v>-508.95965</v>
      </c>
      <c r="N23" s="101"/>
    </row>
    <row r="24" s="70" customFormat="1" ht="30" customHeight="1" spans="1:14">
      <c r="A24" s="64"/>
      <c r="B24" s="47"/>
      <c r="C24" s="47"/>
      <c r="D24" s="47"/>
      <c r="E24" s="98"/>
      <c r="F24" s="47"/>
      <c r="G24" s="101"/>
      <c r="H24" s="100" t="s">
        <v>32</v>
      </c>
      <c r="I24" s="90">
        <v>5200</v>
      </c>
      <c r="J24" s="90">
        <v>5200</v>
      </c>
      <c r="K24" s="90"/>
      <c r="L24" s="98"/>
      <c r="M24" s="47">
        <f t="shared" si="0"/>
        <v>-5200</v>
      </c>
      <c r="N24" s="101"/>
    </row>
    <row r="25" s="70" customFormat="1" ht="30" customHeight="1" spans="1:14">
      <c r="A25" s="64"/>
      <c r="B25" s="47"/>
      <c r="C25" s="47"/>
      <c r="D25" s="47"/>
      <c r="E25" s="98"/>
      <c r="F25" s="47"/>
      <c r="G25" s="101"/>
      <c r="H25" s="100" t="s">
        <v>33</v>
      </c>
      <c r="I25" s="90">
        <v>42147.70054</v>
      </c>
      <c r="J25" s="90">
        <f>-298+42448.122901</f>
        <v>42150.122901</v>
      </c>
      <c r="K25" s="90">
        <v>14256</v>
      </c>
      <c r="L25" s="98">
        <f t="shared" si="1"/>
        <v>-66.1780345611714</v>
      </c>
      <c r="M25" s="47">
        <f t="shared" si="0"/>
        <v>-27894.122901</v>
      </c>
      <c r="N25" s="101"/>
    </row>
    <row r="26" s="70" customFormat="1" ht="30" customHeight="1" spans="1:14">
      <c r="A26" s="64"/>
      <c r="B26" s="47"/>
      <c r="C26" s="47"/>
      <c r="D26" s="47"/>
      <c r="E26" s="98"/>
      <c r="F26" s="47"/>
      <c r="G26" s="101"/>
      <c r="H26" s="100" t="s">
        <v>34</v>
      </c>
      <c r="I26" s="90">
        <v>4699.4548</v>
      </c>
      <c r="J26" s="90">
        <v>4703.8298</v>
      </c>
      <c r="K26" s="90">
        <v>4703.8298</v>
      </c>
      <c r="L26" s="98"/>
      <c r="M26" s="47"/>
      <c r="N26" s="101"/>
    </row>
    <row r="27" s="70" customFormat="1" ht="30" customHeight="1" spans="1:14">
      <c r="A27" s="64"/>
      <c r="B27" s="47"/>
      <c r="C27" s="47"/>
      <c r="D27" s="47"/>
      <c r="E27" s="98"/>
      <c r="F27" s="47"/>
      <c r="G27" s="101"/>
      <c r="H27" s="100" t="s">
        <v>35</v>
      </c>
      <c r="I27" s="90">
        <v>30.414972</v>
      </c>
      <c r="J27" s="90">
        <v>30.415191</v>
      </c>
      <c r="K27" s="90">
        <v>30.415191</v>
      </c>
      <c r="L27" s="98"/>
      <c r="M27" s="47"/>
      <c r="N27" s="101"/>
    </row>
    <row r="28" s="70" customFormat="1" ht="30" customHeight="1" spans="1:14">
      <c r="A28" s="64" t="s">
        <v>36</v>
      </c>
      <c r="B28" s="47">
        <f>SUM(B5:B7)</f>
        <v>113188</v>
      </c>
      <c r="C28" s="47">
        <f>SUM(C5:C7)</f>
        <v>169905</v>
      </c>
      <c r="D28" s="47">
        <f>SUM(D5:D7)</f>
        <v>153584</v>
      </c>
      <c r="E28" s="98">
        <f t="shared" ref="E28:E37" si="2">F28/C28*100</f>
        <v>-9.60595626968012</v>
      </c>
      <c r="F28" s="47">
        <f>D28-C28</f>
        <v>-16321</v>
      </c>
      <c r="G28" s="101"/>
      <c r="H28" s="100" t="s">
        <v>37</v>
      </c>
      <c r="I28" s="90">
        <f>SUM(I5:I27)</f>
        <v>513266.778466</v>
      </c>
      <c r="J28" s="90">
        <f>SUM(J5:J27)</f>
        <v>533211.449012</v>
      </c>
      <c r="K28" s="90">
        <f>SUM(K5:K27)</f>
        <v>378311.229208104</v>
      </c>
      <c r="L28" s="98">
        <f t="shared" si="1"/>
        <v>-29.0504301981726</v>
      </c>
      <c r="M28" s="47">
        <f t="shared" si="0"/>
        <v>-154900.219803896</v>
      </c>
      <c r="N28" s="101"/>
    </row>
    <row r="29" s="70" customFormat="1" ht="30" customHeight="1" spans="1:14">
      <c r="A29" s="64" t="s">
        <v>38</v>
      </c>
      <c r="B29" s="47">
        <v>14735</v>
      </c>
      <c r="C29" s="47">
        <v>14735</v>
      </c>
      <c r="D29" s="47">
        <v>14735</v>
      </c>
      <c r="E29" s="98"/>
      <c r="F29" s="47"/>
      <c r="G29" s="101"/>
      <c r="H29" s="100" t="s">
        <v>39</v>
      </c>
      <c r="I29" s="90">
        <v>30104</v>
      </c>
      <c r="J29" s="90">
        <v>86287</v>
      </c>
      <c r="K29" s="90">
        <v>86367</v>
      </c>
      <c r="L29" s="98">
        <f t="shared" si="1"/>
        <v>0.0927138502903102</v>
      </c>
      <c r="M29" s="47">
        <f t="shared" si="0"/>
        <v>80</v>
      </c>
      <c r="N29" s="101"/>
    </row>
    <row r="30" ht="30" customHeight="1" spans="1:14">
      <c r="A30" s="64" t="s">
        <v>40</v>
      </c>
      <c r="B30" s="47">
        <f>B31+B32</f>
        <v>213487</v>
      </c>
      <c r="C30" s="47">
        <f>C31+C32</f>
        <v>224242</v>
      </c>
      <c r="D30" s="47">
        <f>D31+D32</f>
        <v>250955</v>
      </c>
      <c r="E30" s="98">
        <f t="shared" si="2"/>
        <v>11.9125765913611</v>
      </c>
      <c r="F30" s="47">
        <f>D30-C30</f>
        <v>26713</v>
      </c>
      <c r="G30" s="101"/>
      <c r="H30" s="100" t="s">
        <v>41</v>
      </c>
      <c r="I30" s="90">
        <v>3600</v>
      </c>
      <c r="J30" s="90">
        <v>3600</v>
      </c>
      <c r="K30" s="90">
        <v>12600</v>
      </c>
      <c r="L30" s="98">
        <f t="shared" si="1"/>
        <v>250</v>
      </c>
      <c r="M30" s="47">
        <f t="shared" si="0"/>
        <v>9000</v>
      </c>
      <c r="N30" s="101"/>
    </row>
    <row r="31" ht="36.95" customHeight="1" spans="1:14">
      <c r="A31" s="46" t="s">
        <v>42</v>
      </c>
      <c r="B31" s="47">
        <v>85448</v>
      </c>
      <c r="C31" s="47">
        <v>78689</v>
      </c>
      <c r="D31" s="47">
        <v>85189</v>
      </c>
      <c r="E31" s="98">
        <f t="shared" si="2"/>
        <v>8.26036676028416</v>
      </c>
      <c r="F31" s="47">
        <f>D31-C31</f>
        <v>6500</v>
      </c>
      <c r="G31" s="101"/>
      <c r="H31" s="100" t="s">
        <v>43</v>
      </c>
      <c r="I31" s="90"/>
      <c r="J31" s="90"/>
      <c r="K31" s="90"/>
      <c r="L31" s="98"/>
      <c r="M31" s="47"/>
      <c r="N31" s="101"/>
    </row>
    <row r="32" ht="30" customHeight="1" spans="1:14">
      <c r="A32" s="64" t="s">
        <v>44</v>
      </c>
      <c r="B32" s="47">
        <f>12972+115067</f>
        <v>128039</v>
      </c>
      <c r="C32" s="47">
        <v>145553</v>
      </c>
      <c r="D32" s="47">
        <v>165766</v>
      </c>
      <c r="E32" s="98">
        <f t="shared" si="2"/>
        <v>13.8870377113491</v>
      </c>
      <c r="F32" s="47">
        <f>D32-C32</f>
        <v>20213</v>
      </c>
      <c r="G32" s="101"/>
      <c r="H32" s="100" t="s">
        <v>45</v>
      </c>
      <c r="I32" s="90"/>
      <c r="J32" s="90"/>
      <c r="K32" s="90"/>
      <c r="L32" s="98"/>
      <c r="M32" s="47"/>
      <c r="N32" s="101"/>
    </row>
    <row r="33" ht="30" customHeight="1" spans="1:14">
      <c r="A33" s="64" t="s">
        <v>46</v>
      </c>
      <c r="B33" s="47">
        <v>7000</v>
      </c>
      <c r="C33" s="47">
        <v>12200</v>
      </c>
      <c r="D33" s="47">
        <v>21200</v>
      </c>
      <c r="E33" s="98">
        <f t="shared" si="2"/>
        <v>73.7704918032787</v>
      </c>
      <c r="F33" s="47">
        <f>D33-C33</f>
        <v>9000</v>
      </c>
      <c r="G33" s="101"/>
      <c r="H33" s="100" t="s">
        <v>47</v>
      </c>
      <c r="I33" s="90">
        <v>19035</v>
      </c>
      <c r="J33" s="90">
        <v>8473</v>
      </c>
      <c r="K33" s="90">
        <v>3723</v>
      </c>
      <c r="L33" s="98"/>
      <c r="M33" s="47">
        <f t="shared" si="0"/>
        <v>-4750</v>
      </c>
      <c r="N33" s="101"/>
    </row>
    <row r="34" ht="30" customHeight="1" spans="1:14">
      <c r="A34" s="64" t="s">
        <v>48</v>
      </c>
      <c r="B34" s="47">
        <v>71604</v>
      </c>
      <c r="C34" s="47">
        <v>71604</v>
      </c>
      <c r="D34" s="47">
        <v>71604</v>
      </c>
      <c r="E34" s="98"/>
      <c r="F34" s="47"/>
      <c r="G34" s="101"/>
      <c r="H34" s="100" t="s">
        <v>49</v>
      </c>
      <c r="I34" s="90"/>
      <c r="J34" s="90"/>
      <c r="K34" s="90">
        <v>80150</v>
      </c>
      <c r="L34" s="98"/>
      <c r="M34" s="47">
        <f t="shared" si="0"/>
        <v>80150</v>
      </c>
      <c r="N34" s="101"/>
    </row>
    <row r="35" ht="30" customHeight="1" spans="1:14">
      <c r="A35" s="64" t="s">
        <v>50</v>
      </c>
      <c r="B35" s="47">
        <v>26910</v>
      </c>
      <c r="C35" s="47">
        <v>26391</v>
      </c>
      <c r="D35" s="47">
        <v>26391</v>
      </c>
      <c r="E35" s="98"/>
      <c r="F35" s="47"/>
      <c r="G35" s="101"/>
      <c r="H35" s="100" t="s">
        <v>51</v>
      </c>
      <c r="I35" s="90"/>
      <c r="J35" s="90"/>
      <c r="K35" s="90"/>
      <c r="L35" s="48"/>
      <c r="M35" s="47"/>
      <c r="N35" s="101"/>
    </row>
    <row r="36" ht="30" customHeight="1" spans="1:14">
      <c r="A36" s="64" t="s">
        <v>52</v>
      </c>
      <c r="B36" s="47">
        <v>119082</v>
      </c>
      <c r="C36" s="47">
        <v>112494</v>
      </c>
      <c r="D36" s="47">
        <v>22682</v>
      </c>
      <c r="E36" s="98">
        <f t="shared" si="2"/>
        <v>-79.8371468700553</v>
      </c>
      <c r="F36" s="47">
        <f>D36-C36</f>
        <v>-89812</v>
      </c>
      <c r="G36" s="101"/>
      <c r="H36" s="103"/>
      <c r="I36" s="90"/>
      <c r="J36" s="90"/>
      <c r="K36" s="90"/>
      <c r="L36" s="48"/>
      <c r="M36" s="47"/>
      <c r="N36" s="101"/>
    </row>
    <row r="37" ht="30" customHeight="1" spans="1:14">
      <c r="A37" s="92" t="s">
        <v>53</v>
      </c>
      <c r="B37" s="97">
        <f>B28+B29+B30+B33+B34+B35+B36</f>
        <v>566006</v>
      </c>
      <c r="C37" s="97">
        <f>C28+C29+C30+C33+C34+C35+C36</f>
        <v>631571</v>
      </c>
      <c r="D37" s="97">
        <f>D28+D29+D30+D33+D34+D35+D36</f>
        <v>561151</v>
      </c>
      <c r="E37" s="98">
        <f t="shared" si="2"/>
        <v>-11.1499736371683</v>
      </c>
      <c r="F37" s="47">
        <f>D37-C37</f>
        <v>-70420</v>
      </c>
      <c r="G37" s="104"/>
      <c r="H37" s="92" t="s">
        <v>54</v>
      </c>
      <c r="I37" s="90">
        <f>SUM(I28:I35)</f>
        <v>566005.778466</v>
      </c>
      <c r="J37" s="90">
        <f>SUM(J28:J35)</f>
        <v>631571.449012</v>
      </c>
      <c r="K37" s="90">
        <f t="shared" ref="K37" si="3">SUM(K28:K35)</f>
        <v>561151.229208104</v>
      </c>
      <c r="L37" s="48">
        <f>M37/J37*100</f>
        <v>-11.1500005128569</v>
      </c>
      <c r="M37" s="47">
        <f t="shared" si="0"/>
        <v>-70420.2198038959</v>
      </c>
      <c r="N37" s="104"/>
    </row>
    <row r="38" ht="30" customHeight="1" spans="1:14">
      <c r="A38" s="105"/>
      <c r="B38" s="105"/>
      <c r="C38" s="105"/>
      <c r="D38" s="105"/>
      <c r="E38" s="105"/>
      <c r="F38" s="105"/>
      <c r="G38" s="105"/>
      <c r="H38" s="105"/>
      <c r="I38" s="105"/>
      <c r="J38" s="105"/>
      <c r="K38" s="105"/>
      <c r="L38" s="105"/>
      <c r="M38" s="105"/>
      <c r="N38" s="105"/>
    </row>
    <row r="39" ht="36" customHeight="1" spans="1:14">
      <c r="A39" s="93"/>
      <c r="B39" s="93"/>
      <c r="C39" s="93"/>
      <c r="D39" s="93"/>
      <c r="E39" s="93"/>
      <c r="F39" s="93"/>
      <c r="G39" s="93"/>
      <c r="H39" s="93"/>
      <c r="I39" s="93"/>
      <c r="J39" s="93"/>
      <c r="K39" s="93"/>
      <c r="L39" s="93"/>
      <c r="M39" s="93"/>
      <c r="N39" s="93"/>
    </row>
    <row r="40" ht="39" customHeight="1"/>
  </sheetData>
  <mergeCells count="4">
    <mergeCell ref="A2:N2"/>
    <mergeCell ref="I3:N3"/>
    <mergeCell ref="G5:G37"/>
    <mergeCell ref="N5:N37"/>
  </mergeCells>
  <dataValidations count="1">
    <dataValidation type="whole" operator="between" allowBlank="1" showInputMessage="1" showErrorMessage="1" error="请输入整数！" sqref="B7:D7">
      <formula1>-100000000</formula1>
      <formula2>100000000</formula2>
    </dataValidation>
  </dataValidations>
  <printOptions horizontalCentered="1"/>
  <pageMargins left="0.31496062992126" right="0.15748031496063" top="0.551181102362205" bottom="0.275590551181102" header="0" footer="0.196850393700787"/>
  <pageSetup paperSize="9" scale="41"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Q30"/>
  <sheetViews>
    <sheetView zoomScale="70" zoomScaleNormal="70" zoomScaleSheetLayoutView="40" workbookViewId="0">
      <selection activeCell="F26" sqref="F26"/>
    </sheetView>
  </sheetViews>
  <sheetFormatPr defaultColWidth="8.625" defaultRowHeight="14.25"/>
  <cols>
    <col min="1" max="1" width="36.375" style="71" customWidth="1"/>
    <col min="2" max="2" width="15" style="72" customWidth="1"/>
    <col min="3" max="3" width="19.875" style="72" customWidth="1"/>
    <col min="4" max="4" width="19.75" style="72" customWidth="1"/>
    <col min="5" max="5" width="18.375" style="73" customWidth="1"/>
    <col min="6" max="6" width="22" style="74" customWidth="1"/>
    <col min="7" max="7" width="13.125" style="75" customWidth="1"/>
    <col min="8" max="8" width="47.125" style="75" customWidth="1"/>
    <col min="9" max="10" width="16.125" style="72" customWidth="1"/>
    <col min="11" max="11" width="19.125" style="72" customWidth="1"/>
    <col min="12" max="12" width="18" style="73" customWidth="1"/>
    <col min="13" max="13" width="22" style="74" customWidth="1"/>
    <col min="14" max="14" width="16.425" style="75" customWidth="1"/>
    <col min="15" max="15" width="9" style="75"/>
    <col min="16" max="16" width="13.875" style="75" customWidth="1"/>
    <col min="17" max="17" width="16" style="75" customWidth="1"/>
    <col min="18" max="18" width="15.5" style="75" customWidth="1"/>
    <col min="19" max="34" width="9" style="75"/>
    <col min="35" max="16384" width="8.625" style="75"/>
  </cols>
  <sheetData>
    <row r="1" ht="30.95" customHeight="1" spans="1:17">
      <c r="A1" s="3" t="s">
        <v>55</v>
      </c>
      <c r="B1" s="76"/>
      <c r="C1" s="76"/>
      <c r="D1" s="76"/>
      <c r="E1" s="77"/>
      <c r="F1" s="78"/>
      <c r="G1" s="79"/>
      <c r="H1" s="79"/>
      <c r="I1" s="76"/>
      <c r="J1" s="76"/>
      <c r="K1" s="76"/>
      <c r="L1" s="77"/>
      <c r="M1" s="78"/>
      <c r="N1" s="79"/>
    </row>
    <row r="2" s="67" customFormat="1" ht="45" spans="1:17">
      <c r="A2" s="35" t="s">
        <v>56</v>
      </c>
      <c r="B2" s="35"/>
      <c r="C2" s="35"/>
      <c r="D2" s="35"/>
      <c r="E2" s="35"/>
      <c r="F2" s="35"/>
      <c r="G2" s="35"/>
      <c r="H2" s="35"/>
      <c r="I2" s="35"/>
      <c r="J2" s="35"/>
      <c r="K2" s="35"/>
      <c r="L2" s="35"/>
      <c r="M2" s="35"/>
      <c r="N2" s="35"/>
    </row>
    <row r="3" s="68" customFormat="1" ht="30.95" customHeight="1" spans="1:17">
      <c r="A3" s="80"/>
      <c r="B3" s="81"/>
      <c r="C3" s="81"/>
      <c r="D3" s="81"/>
      <c r="E3" s="82"/>
      <c r="F3" s="83"/>
      <c r="I3" s="81"/>
      <c r="J3" s="81"/>
      <c r="K3" s="81"/>
      <c r="L3" s="82"/>
      <c r="N3" s="60" t="s">
        <v>2</v>
      </c>
      <c r="O3" s="84"/>
      <c r="P3" s="84"/>
      <c r="Q3" s="84"/>
    </row>
    <row r="4" s="69" customFormat="1" ht="83.25" spans="1:17">
      <c r="A4" s="41" t="s">
        <v>57</v>
      </c>
      <c r="B4" s="42" t="s">
        <v>4</v>
      </c>
      <c r="C4" s="42" t="s">
        <v>5</v>
      </c>
      <c r="D4" s="42" t="s">
        <v>6</v>
      </c>
      <c r="E4" s="42" t="s">
        <v>7</v>
      </c>
      <c r="F4" s="42" t="s">
        <v>8</v>
      </c>
      <c r="G4" s="41" t="s">
        <v>9</v>
      </c>
      <c r="H4" s="41" t="s">
        <v>58</v>
      </c>
      <c r="I4" s="42" t="s">
        <v>4</v>
      </c>
      <c r="J4" s="42" t="s">
        <v>5</v>
      </c>
      <c r="K4" s="42" t="s">
        <v>6</v>
      </c>
      <c r="L4" s="42" t="s">
        <v>7</v>
      </c>
      <c r="M4" s="42" t="s">
        <v>8</v>
      </c>
      <c r="N4" s="41" t="s">
        <v>9</v>
      </c>
    </row>
    <row r="5" s="70" customFormat="1" ht="27.75" spans="1:17">
      <c r="A5" s="64" t="s">
        <v>59</v>
      </c>
      <c r="B5" s="47">
        <v>145250</v>
      </c>
      <c r="C5" s="47">
        <v>131050</v>
      </c>
      <c r="D5" s="47">
        <v>36766</v>
      </c>
      <c r="E5" s="48">
        <f>F5/C5*100</f>
        <v>-71.9450591377337</v>
      </c>
      <c r="F5" s="47">
        <f>D5-C5</f>
        <v>-94284</v>
      </c>
      <c r="G5" s="85"/>
      <c r="H5" s="64" t="s">
        <v>12</v>
      </c>
      <c r="I5" s="86"/>
      <c r="J5" s="86"/>
      <c r="K5" s="86"/>
      <c r="L5" s="87"/>
      <c r="M5" s="86"/>
      <c r="N5" s="88"/>
    </row>
    <row r="6" s="70" customFormat="1" ht="27.75" spans="1:17">
      <c r="A6" s="64"/>
      <c r="B6" s="47"/>
      <c r="C6" s="47"/>
      <c r="D6" s="47"/>
      <c r="E6" s="48"/>
      <c r="F6" s="47"/>
      <c r="G6" s="89"/>
      <c r="H6" s="64" t="s">
        <v>60</v>
      </c>
      <c r="I6" s="86"/>
      <c r="J6" s="86"/>
      <c r="K6" s="86"/>
      <c r="L6" s="87"/>
      <c r="M6" s="86"/>
      <c r="N6" s="88"/>
    </row>
    <row r="7" s="70" customFormat="1" ht="27.75" spans="1:17">
      <c r="A7" s="64"/>
      <c r="B7" s="47"/>
      <c r="C7" s="90"/>
      <c r="D7" s="90"/>
      <c r="E7" s="48"/>
      <c r="F7" s="47"/>
      <c r="G7" s="89"/>
      <c r="H7" s="64" t="s">
        <v>61</v>
      </c>
      <c r="I7" s="86"/>
      <c r="J7" s="86"/>
      <c r="K7" s="86"/>
      <c r="L7" s="87"/>
      <c r="M7" s="86"/>
      <c r="N7" s="88"/>
    </row>
    <row r="8" s="70" customFormat="1" ht="27.75" spans="1:17">
      <c r="A8" s="64"/>
      <c r="B8" s="47"/>
      <c r="C8" s="90"/>
      <c r="D8" s="90"/>
      <c r="E8" s="48"/>
      <c r="F8" s="47"/>
      <c r="G8" s="89"/>
      <c r="H8" s="64" t="s">
        <v>62</v>
      </c>
      <c r="I8" s="86">
        <v>5</v>
      </c>
      <c r="J8" s="86">
        <v>9</v>
      </c>
      <c r="K8" s="86">
        <v>6</v>
      </c>
      <c r="L8" s="48">
        <f>M8/J8*100</f>
        <v>-33.3333333333333</v>
      </c>
      <c r="M8" s="91">
        <f t="shared" ref="M8:M13" si="0">K8-J8</f>
        <v>-3</v>
      </c>
      <c r="N8" s="88"/>
    </row>
    <row r="9" s="70" customFormat="1" ht="27.75" spans="1:17">
      <c r="A9" s="64"/>
      <c r="B9" s="47"/>
      <c r="C9" s="90"/>
      <c r="D9" s="90"/>
      <c r="E9" s="48"/>
      <c r="F9" s="47"/>
      <c r="G9" s="89"/>
      <c r="H9" s="64" t="s">
        <v>63</v>
      </c>
      <c r="I9" s="86"/>
      <c r="J9" s="86"/>
      <c r="K9" s="86"/>
      <c r="L9" s="48"/>
      <c r="M9" s="86"/>
      <c r="N9" s="88"/>
    </row>
    <row r="10" s="70" customFormat="1" ht="27.75" spans="1:17">
      <c r="A10" s="64"/>
      <c r="B10" s="47"/>
      <c r="C10" s="90"/>
      <c r="D10" s="90"/>
      <c r="E10" s="48"/>
      <c r="F10" s="47"/>
      <c r="G10" s="89"/>
      <c r="H10" s="64" t="s">
        <v>64</v>
      </c>
      <c r="I10" s="86">
        <v>9615</v>
      </c>
      <c r="J10" s="86">
        <v>50874</v>
      </c>
      <c r="K10" s="86">
        <v>14022</v>
      </c>
      <c r="L10" s="48">
        <f>M10/J10*100</f>
        <v>-72.4377874749381</v>
      </c>
      <c r="M10" s="91">
        <f t="shared" si="0"/>
        <v>-36852</v>
      </c>
      <c r="N10" s="88"/>
    </row>
    <row r="11" s="70" customFormat="1" ht="27.75" spans="1:17">
      <c r="A11" s="64"/>
      <c r="B11" s="47"/>
      <c r="C11" s="90"/>
      <c r="D11" s="90"/>
      <c r="E11" s="48"/>
      <c r="F11" s="47"/>
      <c r="G11" s="89"/>
      <c r="H11" s="64" t="s">
        <v>65</v>
      </c>
      <c r="I11" s="86"/>
      <c r="J11" s="86"/>
      <c r="K11" s="86"/>
      <c r="L11" s="48"/>
      <c r="M11" s="86"/>
      <c r="N11" s="88"/>
    </row>
    <row r="12" s="70" customFormat="1" ht="27.75" spans="1:17">
      <c r="A12" s="64"/>
      <c r="B12" s="47"/>
      <c r="C12" s="90"/>
      <c r="D12" s="90"/>
      <c r="E12" s="48"/>
      <c r="F12" s="47"/>
      <c r="G12" s="89"/>
      <c r="H12" s="64" t="s">
        <v>66</v>
      </c>
      <c r="I12" s="86"/>
      <c r="J12" s="86"/>
      <c r="K12" s="86"/>
      <c r="L12" s="48"/>
      <c r="M12" s="86"/>
      <c r="N12" s="88"/>
    </row>
    <row r="13" s="70" customFormat="1" ht="27.75" spans="1:17">
      <c r="A13" s="64"/>
      <c r="B13" s="47"/>
      <c r="C13" s="90"/>
      <c r="D13" s="90"/>
      <c r="E13" s="48"/>
      <c r="F13" s="47"/>
      <c r="G13" s="89"/>
      <c r="H13" s="64" t="s">
        <v>67</v>
      </c>
      <c r="I13" s="86"/>
      <c r="J13" s="86">
        <v>2566</v>
      </c>
      <c r="K13" s="86"/>
      <c r="L13" s="48"/>
      <c r="M13" s="91">
        <f t="shared" si="0"/>
        <v>-2566</v>
      </c>
      <c r="N13" s="88"/>
    </row>
    <row r="14" s="70" customFormat="1" ht="27.75" spans="1:17">
      <c r="A14" s="64"/>
      <c r="B14" s="47"/>
      <c r="C14" s="90"/>
      <c r="D14" s="90"/>
      <c r="E14" s="48"/>
      <c r="F14" s="47"/>
      <c r="G14" s="89"/>
      <c r="H14" s="64" t="s">
        <v>68</v>
      </c>
      <c r="I14" s="86"/>
      <c r="J14" s="86"/>
      <c r="K14" s="86"/>
      <c r="L14" s="48"/>
      <c r="M14" s="86"/>
      <c r="N14" s="88"/>
    </row>
    <row r="15" s="70" customFormat="1" ht="27.75" spans="1:17">
      <c r="A15" s="64"/>
      <c r="B15" s="47"/>
      <c r="C15" s="90"/>
      <c r="D15" s="90"/>
      <c r="E15" s="48"/>
      <c r="F15" s="47"/>
      <c r="G15" s="89"/>
      <c r="H15" s="64" t="s">
        <v>69</v>
      </c>
      <c r="I15" s="86"/>
      <c r="J15" s="86"/>
      <c r="K15" s="86"/>
      <c r="L15" s="48"/>
      <c r="M15" s="86"/>
      <c r="N15" s="88"/>
    </row>
    <row r="16" s="70" customFormat="1" ht="27.75" spans="1:17">
      <c r="A16" s="64"/>
      <c r="B16" s="47"/>
      <c r="C16" s="90"/>
      <c r="D16" s="90"/>
      <c r="E16" s="48"/>
      <c r="F16" s="47"/>
      <c r="G16" s="89"/>
      <c r="H16" s="64" t="s">
        <v>70</v>
      </c>
      <c r="I16" s="86">
        <v>92005</v>
      </c>
      <c r="J16" s="86">
        <v>166811</v>
      </c>
      <c r="K16" s="86">
        <v>197215.678381</v>
      </c>
      <c r="L16" s="48">
        <f t="shared" ref="L16:L19" si="1">M16/J16*100</f>
        <v>18.2270224271781</v>
      </c>
      <c r="M16" s="91">
        <f t="shared" ref="M16:M17" si="2">K16-J16</f>
        <v>30404.678381</v>
      </c>
      <c r="N16" s="88"/>
    </row>
    <row r="17" s="70" customFormat="1" ht="27.75" spans="1:14">
      <c r="A17" s="64"/>
      <c r="B17" s="47"/>
      <c r="C17" s="90"/>
      <c r="D17" s="90"/>
      <c r="E17" s="48"/>
      <c r="F17" s="47"/>
      <c r="G17" s="89"/>
      <c r="H17" s="64" t="s">
        <v>71</v>
      </c>
      <c r="I17" s="86">
        <v>20821</v>
      </c>
      <c r="J17" s="86">
        <v>21247</v>
      </c>
      <c r="K17" s="86">
        <v>21246.41787</v>
      </c>
      <c r="L17" s="48">
        <f t="shared" si="1"/>
        <v>-0.00273982209252539</v>
      </c>
      <c r="M17" s="91">
        <f t="shared" si="2"/>
        <v>-0.58212999999887</v>
      </c>
      <c r="N17" s="88"/>
    </row>
    <row r="18" s="70" customFormat="1" ht="27.75" spans="1:14">
      <c r="A18" s="64"/>
      <c r="B18" s="47"/>
      <c r="C18" s="90"/>
      <c r="D18" s="90"/>
      <c r="E18" s="48"/>
      <c r="F18" s="47"/>
      <c r="G18" s="89"/>
      <c r="H18" s="64" t="s">
        <v>72</v>
      </c>
      <c r="I18" s="86">
        <v>72</v>
      </c>
      <c r="J18" s="86">
        <v>72</v>
      </c>
      <c r="K18" s="86">
        <v>72.062331</v>
      </c>
      <c r="L18" s="48"/>
      <c r="M18" s="91"/>
      <c r="N18" s="88"/>
    </row>
    <row r="19" s="70" customFormat="1" ht="36.95" customHeight="1" spans="1:14">
      <c r="A19" s="64" t="s">
        <v>36</v>
      </c>
      <c r="B19" s="90">
        <f>SUM(B5:B16)</f>
        <v>145250</v>
      </c>
      <c r="C19" s="90">
        <f>SUM(C5:C16)</f>
        <v>131050</v>
      </c>
      <c r="D19" s="90">
        <f>SUM(D5:D16)</f>
        <v>36766</v>
      </c>
      <c r="E19" s="48">
        <f t="shared" ref="E19:E23" si="3">F19/C19*100</f>
        <v>-71.9450591377337</v>
      </c>
      <c r="F19" s="47">
        <f t="shared" ref="F19:F23" si="4">D19-C19</f>
        <v>-94284</v>
      </c>
      <c r="G19" s="89"/>
      <c r="H19" s="64" t="s">
        <v>37</v>
      </c>
      <c r="I19" s="86">
        <f>SUM(I5:I18)</f>
        <v>122518</v>
      </c>
      <c r="J19" s="86">
        <f>SUM(J5:J18)</f>
        <v>241579</v>
      </c>
      <c r="K19" s="86">
        <v>232562</v>
      </c>
      <c r="L19" s="48">
        <f t="shared" si="1"/>
        <v>-3.73252641992888</v>
      </c>
      <c r="M19" s="91">
        <f t="shared" ref="M19:M23" si="5">K19-J19</f>
        <v>-9017</v>
      </c>
      <c r="N19" s="88"/>
    </row>
    <row r="20" s="70" customFormat="1" ht="36.95" customHeight="1" spans="1:14">
      <c r="A20" s="64" t="s">
        <v>40</v>
      </c>
      <c r="B20" s="47">
        <v>3102</v>
      </c>
      <c r="C20" s="90">
        <v>52237</v>
      </c>
      <c r="D20" s="90">
        <v>61422</v>
      </c>
      <c r="E20" s="48">
        <f t="shared" si="3"/>
        <v>17.5833221662806</v>
      </c>
      <c r="F20" s="47">
        <f t="shared" si="4"/>
        <v>9185</v>
      </c>
      <c r="G20" s="89"/>
      <c r="H20" s="64" t="s">
        <v>39</v>
      </c>
      <c r="I20" s="86"/>
      <c r="J20" s="86"/>
      <c r="K20" s="86">
        <v>2506</v>
      </c>
      <c r="L20" s="48"/>
      <c r="M20" s="91">
        <f t="shared" si="5"/>
        <v>2506</v>
      </c>
      <c r="N20" s="88"/>
    </row>
    <row r="21" ht="36.95" customHeight="1" spans="1:14">
      <c r="A21" s="64" t="s">
        <v>73</v>
      </c>
      <c r="B21" s="47">
        <v>39189</v>
      </c>
      <c r="C21" s="90">
        <v>39189</v>
      </c>
      <c r="D21" s="90">
        <v>39189</v>
      </c>
      <c r="E21" s="48"/>
      <c r="F21" s="47"/>
      <c r="G21" s="89"/>
      <c r="H21" s="64" t="s">
        <v>47</v>
      </c>
      <c r="I21" s="86">
        <v>119058</v>
      </c>
      <c r="J21" s="86">
        <v>112470</v>
      </c>
      <c r="K21" s="86">
        <v>16957</v>
      </c>
      <c r="L21" s="48">
        <f t="shared" ref="L21" si="6">M21/J21*100</f>
        <v>-84.9230906019383</v>
      </c>
      <c r="M21" s="91">
        <f t="shared" ref="M21" si="7">K21-J21</f>
        <v>-95513</v>
      </c>
      <c r="N21" s="88"/>
    </row>
    <row r="22" ht="36.95" customHeight="1" spans="1:14">
      <c r="A22" s="64" t="s">
        <v>52</v>
      </c>
      <c r="B22" s="90">
        <v>19035</v>
      </c>
      <c r="C22" s="47">
        <v>8473</v>
      </c>
      <c r="D22" s="47">
        <f>D23</f>
        <v>3723</v>
      </c>
      <c r="E22" s="48">
        <f t="shared" si="3"/>
        <v>-56.0604272394665</v>
      </c>
      <c r="F22" s="47">
        <f t="shared" si="4"/>
        <v>-4750</v>
      </c>
      <c r="G22" s="89"/>
      <c r="H22" s="64" t="s">
        <v>41</v>
      </c>
      <c r="I22" s="86">
        <v>20000</v>
      </c>
      <c r="J22" s="86">
        <v>20000</v>
      </c>
      <c r="K22" s="86">
        <v>20000</v>
      </c>
      <c r="L22" s="48"/>
      <c r="M22" s="91"/>
      <c r="N22" s="88"/>
    </row>
    <row r="23" ht="36.95" customHeight="1" spans="1:14">
      <c r="A23" s="64" t="s">
        <v>74</v>
      </c>
      <c r="B23" s="47">
        <v>19035</v>
      </c>
      <c r="C23" s="90">
        <v>8473</v>
      </c>
      <c r="D23" s="90">
        <v>3723</v>
      </c>
      <c r="E23" s="48">
        <f t="shared" si="3"/>
        <v>-56.0604272394665</v>
      </c>
      <c r="F23" s="47">
        <f t="shared" si="4"/>
        <v>-4750</v>
      </c>
      <c r="G23" s="89"/>
      <c r="H23" s="64" t="s">
        <v>75</v>
      </c>
      <c r="I23" s="86"/>
      <c r="J23" s="86"/>
      <c r="K23" s="86">
        <v>25675</v>
      </c>
      <c r="L23" s="48"/>
      <c r="M23" s="91">
        <f t="shared" si="5"/>
        <v>25675</v>
      </c>
      <c r="N23" s="88"/>
    </row>
    <row r="24" ht="36.95" customHeight="1" spans="1:14">
      <c r="A24" s="64" t="s">
        <v>76</v>
      </c>
      <c r="B24" s="47"/>
      <c r="C24" s="90"/>
      <c r="D24" s="90"/>
      <c r="E24" s="48"/>
      <c r="F24" s="47"/>
      <c r="G24" s="89"/>
      <c r="H24" s="92"/>
      <c r="I24" s="86"/>
      <c r="J24" s="86"/>
      <c r="K24" s="86"/>
      <c r="L24" s="48"/>
      <c r="M24" s="86"/>
      <c r="N24" s="88"/>
    </row>
    <row r="25" ht="36.95" customHeight="1" spans="1:14">
      <c r="A25" s="64" t="s">
        <v>77</v>
      </c>
      <c r="B25" s="47"/>
      <c r="C25" s="90"/>
      <c r="D25" s="90"/>
      <c r="E25" s="48"/>
      <c r="F25" s="47"/>
      <c r="G25" s="89"/>
      <c r="H25" s="92"/>
      <c r="I25" s="86"/>
      <c r="J25" s="86"/>
      <c r="K25" s="86"/>
      <c r="L25" s="48"/>
      <c r="M25" s="86"/>
      <c r="N25" s="88"/>
    </row>
    <row r="26" ht="36.95" customHeight="1" spans="1:14">
      <c r="A26" s="64" t="s">
        <v>46</v>
      </c>
      <c r="B26" s="47">
        <v>55000</v>
      </c>
      <c r="C26" s="90">
        <v>143100</v>
      </c>
      <c r="D26" s="90">
        <v>156600</v>
      </c>
      <c r="E26" s="48">
        <f>F26/C26*100</f>
        <v>9.43396226415094</v>
      </c>
      <c r="F26" s="47">
        <f>D26-C26</f>
        <v>13500</v>
      </c>
      <c r="G26" s="89"/>
      <c r="H26" s="92"/>
      <c r="I26" s="86"/>
      <c r="J26" s="86"/>
      <c r="K26" s="86"/>
      <c r="L26" s="48"/>
      <c r="M26" s="86"/>
      <c r="N26" s="88"/>
    </row>
    <row r="27" ht="36.95" customHeight="1" spans="1:14">
      <c r="A27" s="92" t="s">
        <v>53</v>
      </c>
      <c r="B27" s="47">
        <f>B19+B20+B21+B22+B26</f>
        <v>261576</v>
      </c>
      <c r="C27" s="47">
        <f>C19+C20+C21+C22+C26</f>
        <v>374049</v>
      </c>
      <c r="D27" s="47">
        <f>D19+D20+D21+D22+D26</f>
        <v>297700</v>
      </c>
      <c r="E27" s="48">
        <f>F27/C27*100</f>
        <v>-20.411496889445</v>
      </c>
      <c r="F27" s="47">
        <f>D27-C27</f>
        <v>-76349</v>
      </c>
      <c r="G27" s="89"/>
      <c r="H27" s="92" t="s">
        <v>54</v>
      </c>
      <c r="I27" s="86">
        <f>SUM(I19:I25)</f>
        <v>261576</v>
      </c>
      <c r="J27" s="86">
        <f>SUM(J19:J25)</f>
        <v>374049</v>
      </c>
      <c r="K27" s="86">
        <f>SUM(K19:K25)</f>
        <v>297700</v>
      </c>
      <c r="L27" s="48">
        <f>M27/J27*100</f>
        <v>-20.411496889445</v>
      </c>
      <c r="M27" s="91">
        <f>K27-J27</f>
        <v>-76349</v>
      </c>
      <c r="N27" s="88"/>
    </row>
    <row r="29" ht="15" customHeight="1"/>
    <row r="30" ht="27" spans="1:14">
      <c r="A30" s="93"/>
      <c r="B30" s="93"/>
      <c r="C30" s="93"/>
      <c r="D30" s="93"/>
      <c r="E30" s="93"/>
      <c r="F30" s="93"/>
      <c r="G30" s="93"/>
      <c r="H30" s="93"/>
      <c r="I30" s="93"/>
      <c r="J30" s="93"/>
      <c r="K30" s="93"/>
      <c r="L30" s="93"/>
      <c r="M30" s="93"/>
      <c r="N30" s="93"/>
    </row>
  </sheetData>
  <mergeCells count="4">
    <mergeCell ref="A2:N2"/>
    <mergeCell ref="A30:N30"/>
    <mergeCell ref="G5:G27"/>
    <mergeCell ref="N5:N27"/>
  </mergeCells>
  <printOptions horizontalCentered="1"/>
  <pageMargins left="0.551181102362205" right="0.708661417322835" top="0.47244094488189" bottom="0.22" header="0.31496062992126" footer="0.15748031496063"/>
  <pageSetup paperSize="9" scale="4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zoomScale="55" zoomScaleNormal="55" workbookViewId="0">
      <selection activeCell="C17" sqref="C17"/>
    </sheetView>
  </sheetViews>
  <sheetFormatPr defaultColWidth="9.125" defaultRowHeight="14.25"/>
  <cols>
    <col min="1" max="1" width="33.375" style="55" customWidth="1"/>
    <col min="2" max="2" width="21" style="55" customWidth="1"/>
    <col min="3" max="3" width="20.25" style="55" customWidth="1"/>
    <col min="4" max="4" width="18.625" style="55" customWidth="1"/>
    <col min="5" max="5" width="23.375" style="55" customWidth="1"/>
    <col min="6" max="6" width="13.875" style="55" customWidth="1"/>
    <col min="7" max="7" width="40" style="55" customWidth="1"/>
    <col min="8" max="8" width="20.875" style="55" customWidth="1"/>
    <col min="9" max="9" width="24.75" style="55" customWidth="1"/>
    <col min="10" max="10" width="23" style="55" customWidth="1"/>
    <col min="11" max="11" width="23.125" style="56" customWidth="1"/>
    <col min="12" max="12" width="17" style="57" customWidth="1"/>
    <col min="13" max="16384" width="9.125" style="57"/>
  </cols>
  <sheetData>
    <row r="1" ht="27" spans="1:12">
      <c r="A1" s="3" t="s">
        <v>78</v>
      </c>
    </row>
    <row r="2" s="54" customFormat="1" ht="53.1" customHeight="1" spans="1:12">
      <c r="A2" s="35" t="s">
        <v>79</v>
      </c>
      <c r="B2" s="35"/>
      <c r="C2" s="35"/>
      <c r="D2" s="35"/>
      <c r="E2" s="35"/>
      <c r="F2" s="35"/>
      <c r="G2" s="35"/>
      <c r="H2" s="35"/>
      <c r="I2" s="35"/>
      <c r="J2" s="35"/>
      <c r="K2" s="35"/>
    </row>
    <row r="3" s="54" customFormat="1" ht="17.1" customHeight="1" spans="1:12">
      <c r="A3" s="58" t="s">
        <v>80</v>
      </c>
      <c r="B3" s="58"/>
      <c r="C3" s="58"/>
      <c r="D3" s="58"/>
      <c r="E3" s="58"/>
      <c r="F3" s="58"/>
      <c r="G3" s="58"/>
      <c r="H3" s="58"/>
      <c r="I3" s="58"/>
      <c r="J3" s="58"/>
      <c r="K3" s="59"/>
    </row>
    <row r="4" s="54" customFormat="1" ht="25.5" spans="1:12">
      <c r="A4" s="58"/>
      <c r="B4" s="58"/>
      <c r="C4" s="58"/>
      <c r="D4" s="58"/>
      <c r="E4" s="58"/>
      <c r="F4" s="58"/>
      <c r="G4" s="58"/>
      <c r="H4" s="58"/>
      <c r="I4" s="58"/>
      <c r="J4" s="58"/>
      <c r="K4" s="60"/>
      <c r="L4" s="60" t="s">
        <v>81</v>
      </c>
    </row>
    <row r="5" s="54" customFormat="1" ht="83.25" spans="1:12">
      <c r="A5" s="41" t="s">
        <v>57</v>
      </c>
      <c r="B5" s="42" t="s">
        <v>4</v>
      </c>
      <c r="C5" s="42" t="s">
        <v>5</v>
      </c>
      <c r="D5" s="42" t="s">
        <v>82</v>
      </c>
      <c r="E5" s="42" t="s">
        <v>83</v>
      </c>
      <c r="F5" s="41" t="s">
        <v>9</v>
      </c>
      <c r="G5" s="41" t="s">
        <v>58</v>
      </c>
      <c r="H5" s="42" t="s">
        <v>4</v>
      </c>
      <c r="I5" s="42" t="s">
        <v>5</v>
      </c>
      <c r="J5" s="42" t="s">
        <v>82</v>
      </c>
      <c r="K5" s="42" t="s">
        <v>83</v>
      </c>
      <c r="L5" s="41" t="s">
        <v>9</v>
      </c>
    </row>
    <row r="6" s="54" customFormat="1" ht="55.5" spans="1:12">
      <c r="A6" s="46" t="s">
        <v>84</v>
      </c>
      <c r="B6" s="47"/>
      <c r="C6" s="47"/>
      <c r="D6" s="47"/>
      <c r="E6" s="47"/>
      <c r="F6" s="61"/>
      <c r="G6" s="46" t="s">
        <v>85</v>
      </c>
      <c r="H6" s="47">
        <v>587</v>
      </c>
      <c r="I6" s="47">
        <v>587</v>
      </c>
      <c r="J6" s="48"/>
      <c r="K6" s="47"/>
      <c r="L6" s="62"/>
    </row>
    <row r="7" s="54" customFormat="1" ht="27.75" spans="1:12">
      <c r="A7" s="46" t="s">
        <v>86</v>
      </c>
      <c r="B7" s="47">
        <v>80</v>
      </c>
      <c r="C7" s="47">
        <v>164</v>
      </c>
      <c r="D7" s="48">
        <f>E7/B7*100</f>
        <v>105</v>
      </c>
      <c r="E7" s="47">
        <f t="shared" ref="E7:E10" si="0">C7-B7</f>
        <v>84</v>
      </c>
      <c r="F7" s="63"/>
      <c r="G7" s="46" t="s">
        <v>87</v>
      </c>
      <c r="H7" s="47"/>
      <c r="I7" s="47"/>
      <c r="J7" s="48"/>
      <c r="K7" s="47"/>
      <c r="L7" s="62"/>
    </row>
    <row r="8" s="54" customFormat="1" ht="27.75" spans="1:12">
      <c r="A8" s="46" t="s">
        <v>88</v>
      </c>
      <c r="B8" s="47"/>
      <c r="C8" s="47"/>
      <c r="D8" s="47"/>
      <c r="E8" s="47"/>
      <c r="F8" s="63"/>
      <c r="G8" s="46" t="s">
        <v>89</v>
      </c>
      <c r="H8" s="47"/>
      <c r="I8" s="47"/>
      <c r="J8" s="48"/>
      <c r="K8" s="47"/>
      <c r="L8" s="62"/>
    </row>
    <row r="9" s="54" customFormat="1" ht="55.5" spans="1:12">
      <c r="A9" s="46" t="s">
        <v>90</v>
      </c>
      <c r="B9" s="47"/>
      <c r="C9" s="47">
        <v>1</v>
      </c>
      <c r="D9" s="48"/>
      <c r="E9" s="47">
        <f t="shared" si="0"/>
        <v>1</v>
      </c>
      <c r="F9" s="63"/>
      <c r="G9" s="46" t="s">
        <v>91</v>
      </c>
      <c r="H9" s="47">
        <v>157</v>
      </c>
      <c r="I9" s="47">
        <v>339</v>
      </c>
      <c r="J9" s="48">
        <f>K9/H9*100</f>
        <v>115.923566878981</v>
      </c>
      <c r="K9" s="47">
        <f>I9-H9</f>
        <v>182</v>
      </c>
      <c r="L9" s="62"/>
    </row>
    <row r="10" s="54" customFormat="1" ht="55.5" spans="1:12">
      <c r="A10" s="46" t="s">
        <v>92</v>
      </c>
      <c r="B10" s="47"/>
      <c r="C10" s="47">
        <v>176</v>
      </c>
      <c r="D10" s="48"/>
      <c r="E10" s="47">
        <f t="shared" si="0"/>
        <v>176</v>
      </c>
      <c r="F10" s="63"/>
      <c r="G10" s="64"/>
      <c r="H10" s="47"/>
      <c r="I10" s="47"/>
      <c r="J10" s="48"/>
      <c r="K10" s="47"/>
      <c r="L10" s="62"/>
    </row>
    <row r="11" s="54" customFormat="1" ht="27.75" spans="1:12">
      <c r="A11" s="64"/>
      <c r="B11" s="47"/>
      <c r="C11" s="47"/>
      <c r="D11" s="47"/>
      <c r="E11" s="47"/>
      <c r="F11" s="63"/>
      <c r="G11" s="64"/>
      <c r="H11" s="47"/>
      <c r="I11" s="47"/>
      <c r="J11" s="48"/>
      <c r="K11" s="47"/>
      <c r="L11" s="62"/>
    </row>
    <row r="12" s="54" customFormat="1" ht="27.75" spans="1:12">
      <c r="A12" s="64"/>
      <c r="B12" s="47"/>
      <c r="C12" s="47"/>
      <c r="D12" s="47"/>
      <c r="E12" s="47"/>
      <c r="F12" s="63"/>
      <c r="G12" s="64"/>
      <c r="H12" s="47"/>
      <c r="I12" s="47"/>
      <c r="J12" s="48"/>
      <c r="K12" s="47"/>
      <c r="L12" s="62"/>
    </row>
    <row r="13" s="54" customFormat="1" ht="27.75" spans="1:12">
      <c r="A13" s="64"/>
      <c r="B13" s="47"/>
      <c r="C13" s="47"/>
      <c r="D13" s="47"/>
      <c r="E13" s="47"/>
      <c r="F13" s="63"/>
      <c r="G13" s="64"/>
      <c r="H13" s="47"/>
      <c r="I13" s="47"/>
      <c r="J13" s="48"/>
      <c r="K13" s="47"/>
      <c r="L13" s="62"/>
    </row>
    <row r="14" s="54" customFormat="1" ht="27.75" spans="1:12">
      <c r="A14" s="64"/>
      <c r="B14" s="47"/>
      <c r="C14" s="47"/>
      <c r="D14" s="47"/>
      <c r="E14" s="47"/>
      <c r="F14" s="63"/>
      <c r="G14" s="64"/>
      <c r="H14" s="47"/>
      <c r="I14" s="47"/>
      <c r="J14" s="48"/>
      <c r="K14" s="47"/>
      <c r="L14" s="62"/>
    </row>
    <row r="15" s="54" customFormat="1" ht="27.75" spans="1:12">
      <c r="A15" s="64"/>
      <c r="B15" s="47"/>
      <c r="C15" s="47"/>
      <c r="D15" s="47"/>
      <c r="E15" s="47"/>
      <c r="F15" s="63"/>
      <c r="G15" s="64"/>
      <c r="H15" s="47"/>
      <c r="I15" s="47"/>
      <c r="J15" s="48"/>
      <c r="K15" s="47"/>
      <c r="L15" s="62"/>
    </row>
    <row r="16" s="54" customFormat="1" ht="27.75" spans="1:12">
      <c r="A16" s="64"/>
      <c r="B16" s="47"/>
      <c r="C16" s="47"/>
      <c r="D16" s="47"/>
      <c r="E16" s="47"/>
      <c r="F16" s="63"/>
      <c r="G16" s="64"/>
      <c r="H16" s="47"/>
      <c r="I16" s="47"/>
      <c r="J16" s="48"/>
      <c r="K16" s="47"/>
      <c r="L16" s="62"/>
    </row>
    <row r="17" s="54" customFormat="1" ht="27.75" spans="1:12">
      <c r="A17" s="46" t="s">
        <v>93</v>
      </c>
      <c r="B17" s="65">
        <f>SUM(B6:B10)</f>
        <v>80</v>
      </c>
      <c r="C17" s="65">
        <f>SUM(C6:C10)</f>
        <v>341</v>
      </c>
      <c r="D17" s="48">
        <f>E17/B17*100</f>
        <v>326.25</v>
      </c>
      <c r="E17" s="47">
        <f>C17-B17</f>
        <v>261</v>
      </c>
      <c r="F17" s="63"/>
      <c r="G17" s="46" t="s">
        <v>94</v>
      </c>
      <c r="H17" s="47">
        <f>SUM(H6:H9)</f>
        <v>744</v>
      </c>
      <c r="I17" s="47">
        <f>SUM(I6:I9)</f>
        <v>926</v>
      </c>
      <c r="J17" s="48">
        <f>K17/H17*100</f>
        <v>24.4623655913978</v>
      </c>
      <c r="K17" s="47">
        <f>I17-H17</f>
        <v>182</v>
      </c>
      <c r="L17" s="62"/>
    </row>
    <row r="18" s="54" customFormat="1" ht="27.75" spans="1:12">
      <c r="A18" s="46" t="s">
        <v>40</v>
      </c>
      <c r="B18" s="65">
        <v>134</v>
      </c>
      <c r="C18" s="65">
        <v>134</v>
      </c>
      <c r="D18" s="48"/>
      <c r="E18" s="47"/>
      <c r="F18" s="63"/>
      <c r="G18" s="46"/>
      <c r="H18" s="47"/>
      <c r="I18" s="47"/>
      <c r="J18" s="48"/>
      <c r="K18" s="47"/>
      <c r="L18" s="62"/>
    </row>
    <row r="19" s="54" customFormat="1" ht="55.5" spans="1:12">
      <c r="A19" s="46" t="s">
        <v>95</v>
      </c>
      <c r="B19" s="65"/>
      <c r="C19" s="65"/>
      <c r="D19" s="65"/>
      <c r="E19" s="65"/>
      <c r="F19" s="63"/>
      <c r="G19" s="46"/>
      <c r="H19" s="47"/>
      <c r="I19" s="47"/>
      <c r="J19" s="48"/>
      <c r="K19" s="47"/>
      <c r="L19" s="62"/>
    </row>
    <row r="20" s="54" customFormat="1" ht="27.75" spans="1:12">
      <c r="A20" s="46"/>
      <c r="B20" s="65"/>
      <c r="C20" s="65"/>
      <c r="D20" s="65"/>
      <c r="E20" s="65"/>
      <c r="F20" s="63"/>
      <c r="G20" s="46" t="s">
        <v>47</v>
      </c>
      <c r="H20" s="47">
        <v>24</v>
      </c>
      <c r="I20" s="47">
        <v>103</v>
      </c>
      <c r="J20" s="48">
        <f>K20/H20*100</f>
        <v>329.166666666667</v>
      </c>
      <c r="K20" s="47">
        <f>I20-H20</f>
        <v>79</v>
      </c>
      <c r="L20" s="62"/>
    </row>
    <row r="21" s="54" customFormat="1" ht="27.75" spans="1:12">
      <c r="A21" s="46" t="s">
        <v>96</v>
      </c>
      <c r="B21" s="65">
        <v>554</v>
      </c>
      <c r="C21" s="65">
        <v>554</v>
      </c>
      <c r="D21" s="48"/>
      <c r="E21" s="65"/>
      <c r="F21" s="63"/>
      <c r="G21" s="46" t="s">
        <v>75</v>
      </c>
      <c r="H21" s="47"/>
      <c r="I21" s="47"/>
      <c r="J21" s="48"/>
      <c r="K21" s="47"/>
      <c r="L21" s="62"/>
    </row>
    <row r="22" s="54" customFormat="1" ht="27.75" spans="1:12">
      <c r="A22" s="46" t="s">
        <v>97</v>
      </c>
      <c r="B22" s="65">
        <f>SUM(B17:B21)</f>
        <v>768</v>
      </c>
      <c r="C22" s="65">
        <f>SUM(C17:C21)</f>
        <v>1029</v>
      </c>
      <c r="D22" s="48">
        <f>E22/B22*100</f>
        <v>33.984375</v>
      </c>
      <c r="E22" s="47">
        <f>C22-B22</f>
        <v>261</v>
      </c>
      <c r="F22" s="66"/>
      <c r="G22" s="46" t="s">
        <v>98</v>
      </c>
      <c r="H22" s="47">
        <f>SUM(H17:H21)</f>
        <v>768</v>
      </c>
      <c r="I22" s="47">
        <f>SUM(I17:I21)</f>
        <v>1029</v>
      </c>
      <c r="J22" s="48">
        <f>K22/H22*100</f>
        <v>33.984375</v>
      </c>
      <c r="K22" s="47">
        <f>I22-H22</f>
        <v>261</v>
      </c>
      <c r="L22" s="62"/>
    </row>
  </sheetData>
  <mergeCells count="5">
    <mergeCell ref="A2:K2"/>
    <mergeCell ref="A3:J3"/>
    <mergeCell ref="A4:J4"/>
    <mergeCell ref="F6:F22"/>
    <mergeCell ref="L6:L22"/>
  </mergeCells>
  <pageMargins left="0.47" right="0.08" top="0.75" bottom="0.67" header="0.51" footer="0.51"/>
  <pageSetup paperSize="9" scale="51"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zoomScale="55" zoomScaleNormal="55" workbookViewId="0">
      <selection activeCell="F13" sqref="F13"/>
    </sheetView>
  </sheetViews>
  <sheetFormatPr defaultColWidth="9" defaultRowHeight="14.25"/>
  <cols>
    <col min="1" max="1" width="59.125" style="29" customWidth="1"/>
    <col min="2" max="2" width="17.5" style="30" customWidth="1"/>
    <col min="3" max="4" width="17" style="30" customWidth="1"/>
    <col min="5" max="5" width="17.75" style="31" customWidth="1"/>
    <col min="6" max="6" width="57.5" style="30" customWidth="1"/>
    <col min="7" max="7" width="17.5" style="32" customWidth="1"/>
    <col min="8" max="9" width="17.5" style="30" customWidth="1"/>
    <col min="10" max="10" width="20.625" style="31" customWidth="1"/>
    <col min="11" max="11" width="11.375" style="33"/>
    <col min="12" max="16384" width="9" style="33"/>
  </cols>
  <sheetData>
    <row r="1" ht="25.5" spans="1:10">
      <c r="A1" s="34" t="s">
        <v>99</v>
      </c>
    </row>
    <row r="2" ht="45" spans="1:10">
      <c r="A2" s="35" t="s">
        <v>100</v>
      </c>
      <c r="B2" s="35"/>
      <c r="C2" s="35"/>
      <c r="D2" s="35"/>
      <c r="E2" s="35"/>
      <c r="F2" s="35"/>
      <c r="G2" s="35"/>
      <c r="H2" s="35"/>
      <c r="I2" s="35"/>
      <c r="J2" s="35"/>
    </row>
    <row r="3" ht="25.5" spans="1:10">
      <c r="A3" s="36"/>
      <c r="B3" s="37"/>
      <c r="C3" s="37"/>
      <c r="D3" s="37"/>
      <c r="E3" s="38"/>
      <c r="F3" s="37"/>
      <c r="G3" s="39"/>
      <c r="H3" s="37"/>
      <c r="I3" s="37"/>
      <c r="J3" s="40" t="s">
        <v>101</v>
      </c>
    </row>
    <row r="4" s="27" customFormat="1" ht="90.95" customHeight="1" spans="1:10">
      <c r="A4" s="41" t="s">
        <v>102</v>
      </c>
      <c r="B4" s="41" t="s">
        <v>103</v>
      </c>
      <c r="C4" s="42" t="s">
        <v>5</v>
      </c>
      <c r="D4" s="42" t="s">
        <v>82</v>
      </c>
      <c r="E4" s="42" t="s">
        <v>83</v>
      </c>
      <c r="F4" s="41" t="s">
        <v>104</v>
      </c>
      <c r="G4" s="41" t="s">
        <v>103</v>
      </c>
      <c r="H4" s="42" t="s">
        <v>5</v>
      </c>
      <c r="I4" s="42" t="s">
        <v>82</v>
      </c>
      <c r="J4" s="42" t="s">
        <v>83</v>
      </c>
    </row>
    <row r="5" s="28" customFormat="1" ht="33" customHeight="1" spans="1:10">
      <c r="A5" s="43" t="s">
        <v>105</v>
      </c>
      <c r="B5" s="44">
        <f>B6</f>
        <v>53936</v>
      </c>
      <c r="C5" s="44">
        <f>C6</f>
        <v>50817</v>
      </c>
      <c r="D5" s="45">
        <f t="shared" ref="D5:D12" si="0">E5/B5*100</f>
        <v>-5.78277959062593</v>
      </c>
      <c r="E5" s="44">
        <f t="shared" ref="E5:E12" si="1">C5-B5</f>
        <v>-3119</v>
      </c>
      <c r="F5" s="43" t="s">
        <v>106</v>
      </c>
      <c r="G5" s="44">
        <f>G6</f>
        <v>53935</v>
      </c>
      <c r="H5" s="44">
        <f>H6</f>
        <v>50784</v>
      </c>
      <c r="I5" s="45">
        <f t="shared" ref="I5:I16" si="2">J5/G5*100</f>
        <v>-5.84221748400853</v>
      </c>
      <c r="J5" s="44">
        <f t="shared" ref="J5:J16" si="3">H5-G5</f>
        <v>-3151</v>
      </c>
    </row>
    <row r="6" s="28" customFormat="1" ht="55.5" spans="1:10">
      <c r="A6" s="43" t="s">
        <v>107</v>
      </c>
      <c r="B6" s="44">
        <f>SUM(B7:B12)</f>
        <v>53936</v>
      </c>
      <c r="C6" s="44">
        <f>SUM(C7:C12)</f>
        <v>50817</v>
      </c>
      <c r="D6" s="45">
        <f t="shared" si="0"/>
        <v>-5.78277959062593</v>
      </c>
      <c r="E6" s="44">
        <f t="shared" si="1"/>
        <v>-3119</v>
      </c>
      <c r="F6" s="43" t="s">
        <v>108</v>
      </c>
      <c r="G6" s="44">
        <f>SUM(G7:G10)</f>
        <v>53935</v>
      </c>
      <c r="H6" s="44">
        <f>SUM(H7:H10)</f>
        <v>50784</v>
      </c>
      <c r="I6" s="45">
        <f t="shared" si="2"/>
        <v>-5.84221748400853</v>
      </c>
      <c r="J6" s="44">
        <f t="shared" si="3"/>
        <v>-3151</v>
      </c>
    </row>
    <row r="7" s="28" customFormat="1" ht="27.75" spans="1:10">
      <c r="A7" s="46" t="s">
        <v>109</v>
      </c>
      <c r="B7" s="47">
        <v>29007</v>
      </c>
      <c r="C7" s="47">
        <v>23901</v>
      </c>
      <c r="D7" s="48">
        <f t="shared" si="0"/>
        <v>-17.6026476367773</v>
      </c>
      <c r="E7" s="47">
        <f t="shared" si="1"/>
        <v>-5106</v>
      </c>
      <c r="F7" s="46" t="s">
        <v>110</v>
      </c>
      <c r="G7" s="47">
        <v>51029</v>
      </c>
      <c r="H7" s="47">
        <v>47950</v>
      </c>
      <c r="I7" s="48">
        <f t="shared" si="2"/>
        <v>-6.03382390405456</v>
      </c>
      <c r="J7" s="47">
        <f t="shared" si="3"/>
        <v>-3079</v>
      </c>
    </row>
    <row r="8" s="28" customFormat="1" ht="27.75" spans="1:10">
      <c r="A8" s="46" t="s">
        <v>111</v>
      </c>
      <c r="B8" s="47">
        <v>185</v>
      </c>
      <c r="C8" s="47">
        <v>150</v>
      </c>
      <c r="D8" s="48">
        <f t="shared" si="0"/>
        <v>-18.9189189189189</v>
      </c>
      <c r="E8" s="47">
        <f t="shared" si="1"/>
        <v>-35</v>
      </c>
      <c r="F8" s="46" t="s">
        <v>112</v>
      </c>
      <c r="G8" s="47"/>
      <c r="H8" s="47">
        <v>5</v>
      </c>
      <c r="I8" s="48"/>
      <c r="J8" s="47">
        <f t="shared" si="3"/>
        <v>5</v>
      </c>
    </row>
    <row r="9" s="28" customFormat="1" ht="27.75" spans="1:10">
      <c r="A9" s="46" t="s">
        <v>113</v>
      </c>
      <c r="B9" s="47">
        <v>23955</v>
      </c>
      <c r="C9" s="47">
        <v>26000</v>
      </c>
      <c r="D9" s="48">
        <f t="shared" si="0"/>
        <v>8.53683990816114</v>
      </c>
      <c r="E9" s="47">
        <f t="shared" si="1"/>
        <v>2045</v>
      </c>
      <c r="F9" s="46" t="s">
        <v>114</v>
      </c>
      <c r="G9" s="47">
        <v>141</v>
      </c>
      <c r="H9" s="47">
        <v>64</v>
      </c>
      <c r="I9" s="48">
        <f t="shared" si="2"/>
        <v>-54.6099290780142</v>
      </c>
      <c r="J9" s="47">
        <f t="shared" si="3"/>
        <v>-77</v>
      </c>
    </row>
    <row r="10" s="28" customFormat="1" ht="27.75" spans="1:10">
      <c r="A10" s="46" t="s">
        <v>115</v>
      </c>
      <c r="B10" s="47"/>
      <c r="C10" s="47"/>
      <c r="D10" s="48"/>
      <c r="E10" s="47"/>
      <c r="F10" s="46" t="s">
        <v>116</v>
      </c>
      <c r="G10" s="47">
        <v>2765</v>
      </c>
      <c r="H10" s="47">
        <v>2765</v>
      </c>
      <c r="I10" s="48"/>
      <c r="J10" s="47"/>
    </row>
    <row r="11" s="28" customFormat="1" ht="27.75" spans="1:10">
      <c r="A11" s="46" t="s">
        <v>117</v>
      </c>
      <c r="B11" s="47">
        <v>395</v>
      </c>
      <c r="C11" s="47">
        <v>266</v>
      </c>
      <c r="D11" s="48">
        <f t="shared" si="0"/>
        <v>-32.6582278481013</v>
      </c>
      <c r="E11" s="47">
        <f t="shared" si="1"/>
        <v>-129</v>
      </c>
      <c r="F11" s="49"/>
      <c r="G11" s="47"/>
      <c r="H11" s="47"/>
      <c r="I11" s="48"/>
      <c r="J11" s="47"/>
    </row>
    <row r="12" s="28" customFormat="1" ht="27.75" spans="1:10">
      <c r="A12" s="46" t="s">
        <v>118</v>
      </c>
      <c r="B12" s="47">
        <v>394</v>
      </c>
      <c r="C12" s="47">
        <v>500</v>
      </c>
      <c r="D12" s="48">
        <f t="shared" si="0"/>
        <v>26.9035532994924</v>
      </c>
      <c r="E12" s="47">
        <f t="shared" si="1"/>
        <v>106</v>
      </c>
      <c r="F12" s="50"/>
      <c r="G12" s="47"/>
      <c r="H12" s="47"/>
      <c r="I12" s="48"/>
      <c r="J12" s="47"/>
    </row>
    <row r="13" s="28" customFormat="1" ht="27.75" spans="1:10">
      <c r="A13" s="43" t="s">
        <v>119</v>
      </c>
      <c r="B13" s="44">
        <f>B14</f>
        <v>14720</v>
      </c>
      <c r="C13" s="44">
        <f>C14</f>
        <v>14720</v>
      </c>
      <c r="D13" s="45"/>
      <c r="E13" s="44"/>
      <c r="F13" s="43" t="s">
        <v>120</v>
      </c>
      <c r="G13" s="44">
        <f>SUM(G14:G14)</f>
        <v>1</v>
      </c>
      <c r="H13" s="44">
        <f>SUM(H14:H14)</f>
        <v>33</v>
      </c>
      <c r="I13" s="45">
        <f t="shared" si="2"/>
        <v>3200</v>
      </c>
      <c r="J13" s="44">
        <f t="shared" si="3"/>
        <v>32</v>
      </c>
    </row>
    <row r="14" s="28" customFormat="1" ht="55.5" spans="1:10">
      <c r="A14" s="46" t="s">
        <v>121</v>
      </c>
      <c r="B14" s="47">
        <v>14720</v>
      </c>
      <c r="C14" s="47">
        <v>14720</v>
      </c>
      <c r="D14" s="48"/>
      <c r="E14" s="47"/>
      <c r="F14" s="46" t="s">
        <v>122</v>
      </c>
      <c r="G14" s="47">
        <v>1</v>
      </c>
      <c r="H14" s="47">
        <v>33</v>
      </c>
      <c r="I14" s="48">
        <f t="shared" si="2"/>
        <v>3200</v>
      </c>
      <c r="J14" s="47">
        <f t="shared" si="3"/>
        <v>32</v>
      </c>
    </row>
    <row r="15" s="28" customFormat="1" ht="27" customHeight="1" spans="1:10">
      <c r="A15" s="51"/>
      <c r="B15" s="52"/>
      <c r="C15" s="52"/>
      <c r="D15" s="52"/>
      <c r="E15" s="53"/>
      <c r="F15" s="43" t="s">
        <v>123</v>
      </c>
      <c r="G15" s="44">
        <f>SUM(G16:G16)</f>
        <v>14721</v>
      </c>
      <c r="H15" s="44">
        <f>SUM(H16:H16)</f>
        <v>14753</v>
      </c>
      <c r="I15" s="45">
        <f t="shared" si="2"/>
        <v>0.217376536920046</v>
      </c>
      <c r="J15" s="44">
        <f t="shared" si="3"/>
        <v>32</v>
      </c>
    </row>
    <row r="16" s="28" customFormat="1" ht="55.5" spans="1:10">
      <c r="A16" s="51"/>
      <c r="B16" s="52"/>
      <c r="C16" s="52"/>
      <c r="D16" s="52"/>
      <c r="E16" s="53"/>
      <c r="F16" s="46" t="s">
        <v>124</v>
      </c>
      <c r="G16" s="47">
        <v>14721</v>
      </c>
      <c r="H16" s="47">
        <v>14753</v>
      </c>
      <c r="I16" s="48">
        <f t="shared" si="2"/>
        <v>0.217376536920046</v>
      </c>
      <c r="J16" s="47">
        <f t="shared" si="3"/>
        <v>32</v>
      </c>
    </row>
  </sheetData>
  <mergeCells count="1">
    <mergeCell ref="A2:J2"/>
  </mergeCells>
  <pageMargins left="0.75" right="0.75" top="1" bottom="1" header="0.5" footer="0.5"/>
  <pageSetup paperSize="9" scale="5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7"/>
  <sheetViews>
    <sheetView tabSelected="1" zoomScale="70" zoomScaleNormal="70" workbookViewId="0">
      <selection activeCell="E7" sqref="E7:E8"/>
    </sheetView>
  </sheetViews>
  <sheetFormatPr defaultColWidth="9" defaultRowHeight="13.5" outlineLevelCol="5"/>
  <cols>
    <col min="1" max="1" width="7.875" customWidth="1"/>
    <col min="2" max="2" width="33.375" customWidth="1"/>
    <col min="3" max="3" width="44.75" customWidth="1"/>
    <col min="4" max="5" width="65.875" customWidth="1"/>
    <col min="6" max="6" width="19.875" customWidth="1"/>
    <col min="7" max="7" width="39.875" customWidth="1"/>
  </cols>
  <sheetData>
    <row r="1" ht="18" customHeight="1" spans="1:6">
      <c r="A1" s="2" t="s">
        <v>125</v>
      </c>
      <c r="B1" s="3"/>
      <c r="C1" s="3"/>
    </row>
    <row r="2" ht="48.95" customHeight="1" spans="1:6">
      <c r="A2" s="4" t="s">
        <v>126</v>
      </c>
      <c r="B2" s="4"/>
      <c r="C2" s="4"/>
      <c r="D2" s="4"/>
      <c r="E2" s="4"/>
      <c r="F2" s="4"/>
    </row>
    <row r="3" ht="26.1" customHeight="1" spans="1:6">
      <c r="A3" s="5"/>
      <c r="B3" s="6"/>
      <c r="C3" s="7"/>
      <c r="D3" s="7"/>
      <c r="E3" s="7"/>
      <c r="F3" s="8" t="s">
        <v>101</v>
      </c>
    </row>
    <row r="4" ht="38.1" customHeight="1" spans="1:6">
      <c r="A4" s="9" t="s">
        <v>127</v>
      </c>
      <c r="B4" s="9" t="s">
        <v>128</v>
      </c>
      <c r="C4" s="9" t="s">
        <v>129</v>
      </c>
      <c r="D4" s="9" t="s">
        <v>130</v>
      </c>
      <c r="E4" s="9" t="s">
        <v>131</v>
      </c>
      <c r="F4" s="9" t="s">
        <v>132</v>
      </c>
    </row>
    <row r="5" ht="27" customHeight="1" spans="1:6">
      <c r="A5" s="10" t="s">
        <v>133</v>
      </c>
      <c r="B5" s="11"/>
      <c r="C5" s="11"/>
      <c r="D5" s="11"/>
      <c r="E5" s="11"/>
      <c r="F5" s="12">
        <v>177800</v>
      </c>
    </row>
    <row r="6" s="1" customFormat="1" ht="27" customHeight="1" spans="1:6">
      <c r="A6" s="10" t="s">
        <v>134</v>
      </c>
      <c r="B6" s="11"/>
      <c r="C6" s="11"/>
      <c r="D6" s="11"/>
      <c r="E6" s="11"/>
      <c r="F6" s="13">
        <v>21200</v>
      </c>
    </row>
    <row r="7" s="1" customFormat="1" ht="42" customHeight="1" spans="1:6">
      <c r="A7" s="14">
        <v>1</v>
      </c>
      <c r="B7" s="15" t="s">
        <v>135</v>
      </c>
      <c r="C7" s="16" t="s">
        <v>136</v>
      </c>
      <c r="D7" s="15" t="s">
        <v>137</v>
      </c>
      <c r="E7" s="17" t="s">
        <v>138</v>
      </c>
      <c r="F7" s="18">
        <v>5000</v>
      </c>
    </row>
    <row r="8" s="1" customFormat="1" ht="42" customHeight="1" spans="1:6">
      <c r="A8" s="14">
        <v>2</v>
      </c>
      <c r="B8" s="15" t="s">
        <v>135</v>
      </c>
      <c r="C8" s="16" t="s">
        <v>136</v>
      </c>
      <c r="D8" s="15" t="s">
        <v>139</v>
      </c>
      <c r="E8" s="19"/>
      <c r="F8" s="18">
        <v>4000</v>
      </c>
    </row>
    <row r="9" s="1" customFormat="1" ht="42" customHeight="1" spans="1:6">
      <c r="A9" s="14">
        <v>3</v>
      </c>
      <c r="B9" s="15"/>
      <c r="C9" s="16" t="s">
        <v>140</v>
      </c>
      <c r="D9" s="15" t="s">
        <v>141</v>
      </c>
      <c r="E9" s="17" t="s">
        <v>142</v>
      </c>
      <c r="F9" s="18">
        <v>3200</v>
      </c>
    </row>
    <row r="10" s="1" customFormat="1" ht="42" customHeight="1" spans="1:6">
      <c r="A10" s="14">
        <v>4</v>
      </c>
      <c r="B10" s="15"/>
      <c r="C10" s="16" t="s">
        <v>140</v>
      </c>
      <c r="D10" s="15" t="s">
        <v>143</v>
      </c>
      <c r="E10" s="20"/>
      <c r="F10" s="18">
        <v>6600</v>
      </c>
    </row>
    <row r="11" s="1" customFormat="1" ht="42" customHeight="1" spans="1:6">
      <c r="A11" s="14">
        <v>5</v>
      </c>
      <c r="B11" s="15" t="s">
        <v>144</v>
      </c>
      <c r="C11" s="16" t="s">
        <v>140</v>
      </c>
      <c r="D11" s="15" t="s">
        <v>145</v>
      </c>
      <c r="E11" s="20"/>
      <c r="F11" s="18">
        <v>693.75</v>
      </c>
    </row>
    <row r="12" s="1" customFormat="1" ht="42" customHeight="1" spans="1:6">
      <c r="A12" s="14">
        <v>6</v>
      </c>
      <c r="B12" s="15" t="s">
        <v>146</v>
      </c>
      <c r="C12" s="16" t="s">
        <v>140</v>
      </c>
      <c r="D12" s="15" t="s">
        <v>147</v>
      </c>
      <c r="E12" s="19"/>
      <c r="F12" s="18">
        <v>1706.25</v>
      </c>
    </row>
    <row r="13" ht="29.1" customHeight="1" spans="1:6">
      <c r="A13" s="10" t="s">
        <v>148</v>
      </c>
      <c r="B13" s="11"/>
      <c r="C13" s="11"/>
      <c r="D13" s="11"/>
      <c r="E13" s="11"/>
      <c r="F13" s="12">
        <v>156600</v>
      </c>
    </row>
    <row r="14" ht="42" customHeight="1" spans="1:6">
      <c r="A14" s="14">
        <v>1</v>
      </c>
      <c r="B14" s="21" t="s">
        <v>149</v>
      </c>
      <c r="C14" s="22" t="s">
        <v>150</v>
      </c>
      <c r="D14" s="21" t="s">
        <v>151</v>
      </c>
      <c r="E14" s="23" t="s">
        <v>152</v>
      </c>
      <c r="F14" s="24">
        <v>3000</v>
      </c>
    </row>
    <row r="15" ht="42" customHeight="1" spans="1:6">
      <c r="A15" s="14">
        <v>2</v>
      </c>
      <c r="B15" s="21" t="s">
        <v>149</v>
      </c>
      <c r="C15" s="22" t="s">
        <v>150</v>
      </c>
      <c r="D15" s="21" t="s">
        <v>153</v>
      </c>
      <c r="E15" s="23"/>
      <c r="F15" s="24">
        <v>1300</v>
      </c>
    </row>
    <row r="16" ht="42" customHeight="1" spans="1:6">
      <c r="A16" s="14">
        <v>3</v>
      </c>
      <c r="B16" s="21" t="s">
        <v>149</v>
      </c>
      <c r="C16" s="22" t="s">
        <v>150</v>
      </c>
      <c r="D16" s="21" t="s">
        <v>154</v>
      </c>
      <c r="E16" s="23"/>
      <c r="F16" s="24">
        <v>20000</v>
      </c>
    </row>
    <row r="17" ht="42" customHeight="1" spans="1:6">
      <c r="A17" s="14">
        <v>4</v>
      </c>
      <c r="B17" s="21" t="s">
        <v>149</v>
      </c>
      <c r="C17" s="22" t="s">
        <v>150</v>
      </c>
      <c r="D17" s="21" t="s">
        <v>155</v>
      </c>
      <c r="E17" s="23"/>
      <c r="F17" s="24">
        <v>9000</v>
      </c>
    </row>
    <row r="18" ht="42" customHeight="1" spans="1:6">
      <c r="A18" s="14">
        <v>5</v>
      </c>
      <c r="B18" s="21" t="s">
        <v>149</v>
      </c>
      <c r="C18" s="22" t="s">
        <v>150</v>
      </c>
      <c r="D18" s="21" t="s">
        <v>156</v>
      </c>
      <c r="E18" s="23"/>
      <c r="F18" s="24">
        <v>2000</v>
      </c>
    </row>
    <row r="19" ht="42" customHeight="1" spans="1:6">
      <c r="A19" s="14">
        <v>6</v>
      </c>
      <c r="B19" s="21" t="s">
        <v>144</v>
      </c>
      <c r="C19" s="22" t="s">
        <v>150</v>
      </c>
      <c r="D19" s="21" t="s">
        <v>157</v>
      </c>
      <c r="E19" s="23"/>
      <c r="F19" s="24">
        <v>2000</v>
      </c>
    </row>
    <row r="20" ht="42" customHeight="1" spans="1:6">
      <c r="A20" s="14">
        <v>7</v>
      </c>
      <c r="B20" s="21" t="s">
        <v>144</v>
      </c>
      <c r="C20" s="22" t="s">
        <v>150</v>
      </c>
      <c r="D20" s="21" t="s">
        <v>158</v>
      </c>
      <c r="E20" s="23"/>
      <c r="F20" s="24">
        <v>2000</v>
      </c>
    </row>
    <row r="21" ht="42" customHeight="1" spans="1:6">
      <c r="A21" s="14">
        <v>8</v>
      </c>
      <c r="B21" s="21" t="s">
        <v>144</v>
      </c>
      <c r="C21" s="22" t="s">
        <v>150</v>
      </c>
      <c r="D21" s="21" t="s">
        <v>159</v>
      </c>
      <c r="E21" s="23"/>
      <c r="F21" s="24">
        <v>7300</v>
      </c>
    </row>
    <row r="22" ht="42" customHeight="1" spans="1:6">
      <c r="A22" s="14">
        <v>9</v>
      </c>
      <c r="B22" s="21" t="s">
        <v>144</v>
      </c>
      <c r="C22" s="22" t="s">
        <v>150</v>
      </c>
      <c r="D22" s="21" t="s">
        <v>160</v>
      </c>
      <c r="E22" s="23"/>
      <c r="F22" s="24">
        <v>8900</v>
      </c>
    </row>
    <row r="23" ht="42" customHeight="1" spans="1:6">
      <c r="A23" s="14">
        <v>10</v>
      </c>
      <c r="B23" s="21" t="s">
        <v>144</v>
      </c>
      <c r="C23" s="22" t="s">
        <v>150</v>
      </c>
      <c r="D23" s="21" t="s">
        <v>161</v>
      </c>
      <c r="E23" s="23"/>
      <c r="F23" s="24">
        <v>6000</v>
      </c>
    </row>
    <row r="24" ht="42" customHeight="1" spans="1:6">
      <c r="A24" s="14">
        <v>11</v>
      </c>
      <c r="B24" s="21" t="s">
        <v>144</v>
      </c>
      <c r="C24" s="22" t="s">
        <v>150</v>
      </c>
      <c r="D24" s="21" t="s">
        <v>162</v>
      </c>
      <c r="E24" s="23"/>
      <c r="F24" s="24">
        <v>2000</v>
      </c>
    </row>
    <row r="25" ht="42" customHeight="1" spans="1:6">
      <c r="A25" s="14">
        <v>12</v>
      </c>
      <c r="B25" s="21" t="s">
        <v>163</v>
      </c>
      <c r="C25" s="22" t="s">
        <v>150</v>
      </c>
      <c r="D25" s="21" t="s">
        <v>164</v>
      </c>
      <c r="E25" s="25" t="s">
        <v>152</v>
      </c>
      <c r="F25" s="24">
        <v>1500</v>
      </c>
    </row>
    <row r="26" ht="42" customHeight="1" spans="1:6">
      <c r="A26" s="14">
        <v>13</v>
      </c>
      <c r="B26" s="21" t="s">
        <v>165</v>
      </c>
      <c r="C26" s="22" t="s">
        <v>150</v>
      </c>
      <c r="D26" s="21" t="s">
        <v>166</v>
      </c>
      <c r="E26" s="25"/>
      <c r="F26" s="24">
        <v>3000</v>
      </c>
    </row>
    <row r="27" ht="42" customHeight="1" spans="1:6">
      <c r="A27" s="14">
        <v>14</v>
      </c>
      <c r="B27" s="21" t="s">
        <v>167</v>
      </c>
      <c r="C27" s="22" t="s">
        <v>150</v>
      </c>
      <c r="D27" s="21" t="s">
        <v>168</v>
      </c>
      <c r="E27" s="25"/>
      <c r="F27" s="24">
        <v>1000</v>
      </c>
    </row>
    <row r="28" ht="42" customHeight="1" spans="1:6">
      <c r="A28" s="14">
        <v>15</v>
      </c>
      <c r="B28" s="21" t="s">
        <v>169</v>
      </c>
      <c r="C28" s="22" t="s">
        <v>150</v>
      </c>
      <c r="D28" s="21" t="s">
        <v>170</v>
      </c>
      <c r="E28" s="25"/>
      <c r="F28" s="24">
        <v>2000</v>
      </c>
    </row>
    <row r="29" s="1" customFormat="1" ht="42" customHeight="1" spans="1:6">
      <c r="A29" s="14">
        <v>16</v>
      </c>
      <c r="B29" s="21" t="s">
        <v>171</v>
      </c>
      <c r="C29" s="22" t="s">
        <v>150</v>
      </c>
      <c r="D29" s="15" t="s">
        <v>172</v>
      </c>
      <c r="E29" s="25"/>
      <c r="F29" s="18">
        <v>2000</v>
      </c>
    </row>
    <row r="30" s="1" customFormat="1" ht="42" customHeight="1" spans="1:6">
      <c r="A30" s="14">
        <v>17</v>
      </c>
      <c r="B30" s="21" t="s">
        <v>173</v>
      </c>
      <c r="C30" s="22" t="s">
        <v>150</v>
      </c>
      <c r="D30" s="15" t="s">
        <v>174</v>
      </c>
      <c r="E30" s="25"/>
      <c r="F30" s="18">
        <v>2500</v>
      </c>
    </row>
    <row r="31" s="1" customFormat="1" ht="42" customHeight="1" spans="1:6">
      <c r="A31" s="14">
        <v>18</v>
      </c>
      <c r="B31" s="21" t="s">
        <v>163</v>
      </c>
      <c r="C31" s="22" t="s">
        <v>150</v>
      </c>
      <c r="D31" s="15" t="s">
        <v>175</v>
      </c>
      <c r="E31" s="25"/>
      <c r="F31" s="18">
        <v>1000</v>
      </c>
    </row>
    <row r="32" s="1" customFormat="1" ht="42" customHeight="1" spans="1:6">
      <c r="A32" s="14">
        <v>19</v>
      </c>
      <c r="B32" s="21" t="s">
        <v>176</v>
      </c>
      <c r="C32" s="22" t="s">
        <v>150</v>
      </c>
      <c r="D32" s="15" t="s">
        <v>177</v>
      </c>
      <c r="E32" s="26"/>
      <c r="F32" s="18">
        <v>500</v>
      </c>
    </row>
    <row r="33" s="1" customFormat="1" ht="42" customHeight="1" spans="1:6">
      <c r="A33" s="14">
        <v>20</v>
      </c>
      <c r="B33" s="15" t="s">
        <v>176</v>
      </c>
      <c r="C33" s="16" t="s">
        <v>178</v>
      </c>
      <c r="D33" s="15" t="s">
        <v>179</v>
      </c>
      <c r="E33" s="17" t="s">
        <v>180</v>
      </c>
      <c r="F33" s="18">
        <v>100</v>
      </c>
    </row>
    <row r="34" s="1" customFormat="1" ht="42" customHeight="1" spans="1:6">
      <c r="A34" s="14">
        <v>21</v>
      </c>
      <c r="B34" s="15" t="s">
        <v>176</v>
      </c>
      <c r="C34" s="16" t="s">
        <v>178</v>
      </c>
      <c r="D34" s="15" t="s">
        <v>181</v>
      </c>
      <c r="E34" s="20"/>
      <c r="F34" s="18">
        <v>100</v>
      </c>
    </row>
    <row r="35" s="1" customFormat="1" ht="42" customHeight="1" spans="1:6">
      <c r="A35" s="14">
        <v>22</v>
      </c>
      <c r="B35" s="15" t="s">
        <v>135</v>
      </c>
      <c r="C35" s="16" t="s">
        <v>178</v>
      </c>
      <c r="D35" s="15" t="s">
        <v>182</v>
      </c>
      <c r="E35" s="20"/>
      <c r="F35" s="18">
        <v>100</v>
      </c>
    </row>
    <row r="36" s="1" customFormat="1" ht="42" customHeight="1" spans="1:6">
      <c r="A36" s="14">
        <v>23</v>
      </c>
      <c r="B36" s="15" t="s">
        <v>183</v>
      </c>
      <c r="C36" s="16" t="s">
        <v>178</v>
      </c>
      <c r="D36" s="15" t="s">
        <v>184</v>
      </c>
      <c r="E36" s="20"/>
      <c r="F36" s="18">
        <v>103</v>
      </c>
    </row>
    <row r="37" s="1" customFormat="1" ht="42" customHeight="1" spans="1:6">
      <c r="A37" s="14">
        <v>24</v>
      </c>
      <c r="B37" s="15" t="s">
        <v>185</v>
      </c>
      <c r="C37" s="16" t="s">
        <v>178</v>
      </c>
      <c r="D37" s="15" t="s">
        <v>186</v>
      </c>
      <c r="E37" s="20"/>
      <c r="F37" s="18">
        <v>268</v>
      </c>
    </row>
    <row r="38" s="1" customFormat="1" ht="42" customHeight="1" spans="1:6">
      <c r="A38" s="14">
        <v>25</v>
      </c>
      <c r="B38" s="15" t="s">
        <v>187</v>
      </c>
      <c r="C38" s="16" t="s">
        <v>178</v>
      </c>
      <c r="D38" s="15" t="s">
        <v>188</v>
      </c>
      <c r="E38" s="20"/>
      <c r="F38" s="18">
        <v>286</v>
      </c>
    </row>
    <row r="39" s="1" customFormat="1" ht="42" customHeight="1" spans="1:6">
      <c r="A39" s="14">
        <v>26</v>
      </c>
      <c r="B39" s="15" t="s">
        <v>189</v>
      </c>
      <c r="C39" s="16" t="s">
        <v>178</v>
      </c>
      <c r="D39" s="15" t="s">
        <v>190</v>
      </c>
      <c r="E39" s="20"/>
      <c r="F39" s="18">
        <v>800</v>
      </c>
    </row>
    <row r="40" s="1" customFormat="1" ht="42" customHeight="1" spans="1:6">
      <c r="A40" s="14">
        <v>27</v>
      </c>
      <c r="B40" s="15" t="s">
        <v>165</v>
      </c>
      <c r="C40" s="16" t="s">
        <v>178</v>
      </c>
      <c r="D40" s="15" t="s">
        <v>191</v>
      </c>
      <c r="E40" s="20"/>
      <c r="F40" s="18">
        <v>80</v>
      </c>
    </row>
    <row r="41" s="1" customFormat="1" ht="42" customHeight="1" spans="1:6">
      <c r="A41" s="14">
        <v>28</v>
      </c>
      <c r="B41" s="15" t="s">
        <v>192</v>
      </c>
      <c r="C41" s="16" t="s">
        <v>178</v>
      </c>
      <c r="D41" s="15" t="s">
        <v>193</v>
      </c>
      <c r="E41" s="20"/>
      <c r="F41" s="18">
        <v>1663</v>
      </c>
    </row>
    <row r="42" s="1" customFormat="1" ht="42" customHeight="1" spans="1:6">
      <c r="A42" s="14">
        <v>29</v>
      </c>
      <c r="B42" s="15" t="s">
        <v>192</v>
      </c>
      <c r="C42" s="16" t="s">
        <v>178</v>
      </c>
      <c r="D42" s="15" t="s">
        <v>194</v>
      </c>
      <c r="E42" s="20"/>
      <c r="F42" s="18">
        <v>500</v>
      </c>
    </row>
    <row r="43" s="1" customFormat="1" ht="42" customHeight="1" spans="1:6">
      <c r="A43" s="14"/>
      <c r="B43" s="15"/>
      <c r="C43" s="16" t="s">
        <v>178</v>
      </c>
      <c r="D43" s="15" t="s">
        <v>195</v>
      </c>
      <c r="E43" s="19"/>
      <c r="F43" s="18">
        <v>2000</v>
      </c>
    </row>
    <row r="44" s="1" customFormat="1" ht="42" customHeight="1" spans="1:6">
      <c r="A44" s="14">
        <v>30</v>
      </c>
      <c r="B44" s="21"/>
      <c r="C44" s="16"/>
      <c r="D44" s="21" t="s">
        <v>196</v>
      </c>
      <c r="E44" s="23" t="s">
        <v>197</v>
      </c>
      <c r="F44" s="24">
        <v>53500</v>
      </c>
    </row>
    <row r="45" s="1" customFormat="1" ht="42" customHeight="1" spans="1:6">
      <c r="A45" s="14">
        <v>31</v>
      </c>
      <c r="B45" s="15"/>
      <c r="C45" s="16" t="s">
        <v>198</v>
      </c>
      <c r="D45" s="15" t="s">
        <v>199</v>
      </c>
      <c r="E45" s="20" t="s">
        <v>200</v>
      </c>
      <c r="F45" s="18">
        <v>18600</v>
      </c>
    </row>
    <row r="46" s="1" customFormat="1" ht="42" customHeight="1" spans="1:6">
      <c r="A46" s="14">
        <v>32</v>
      </c>
      <c r="B46" s="15"/>
      <c r="C46" s="16" t="s">
        <v>201</v>
      </c>
      <c r="D46" s="15" t="s">
        <v>202</v>
      </c>
      <c r="E46" s="19"/>
      <c r="F46" s="18">
        <v>1500</v>
      </c>
    </row>
    <row r="47" spans="1:6">
      <c r="A47" s="1"/>
      <c r="B47" s="1"/>
      <c r="C47" s="1"/>
      <c r="D47" s="1"/>
      <c r="E47" s="1"/>
      <c r="F47" s="1"/>
    </row>
  </sheetData>
  <mergeCells count="10">
    <mergeCell ref="A2:F2"/>
    <mergeCell ref="A5:D5"/>
    <mergeCell ref="A6:D6"/>
    <mergeCell ref="A13:D13"/>
    <mergeCell ref="E7:E8"/>
    <mergeCell ref="E9:E12"/>
    <mergeCell ref="E14:E24"/>
    <mergeCell ref="E25:E32"/>
    <mergeCell ref="E33:E43"/>
    <mergeCell ref="E45:E46"/>
  </mergeCells>
  <conditionalFormatting sqref="D18">
    <cfRule type="duplicateValues" dxfId="0" priority="3" stopIfTrue="1"/>
  </conditionalFormatting>
  <conditionalFormatting sqref="D19">
    <cfRule type="duplicateValues" dxfId="0" priority="2" stopIfTrue="1"/>
  </conditionalFormatting>
  <conditionalFormatting sqref="D20">
    <cfRule type="duplicateValues" dxfId="0" priority="1" stopIfTrue="1"/>
  </conditionalFormatting>
  <conditionalFormatting sqref="D15:D17">
    <cfRule type="duplicateValues" dxfId="0" priority="4" stopIfTrue="1"/>
  </conditionalFormatting>
  <conditionalFormatting sqref="D10:D12 D13:E14">
    <cfRule type="duplicateValues" dxfId="0" priority="5" stopIfTrue="1"/>
  </conditionalFormatting>
  <printOptions horizontalCentered="1"/>
  <pageMargins left="0.554861111111111" right="0.554861111111111" top="0.196527777777778" bottom="0.314583333333333" header="0.196527777777778" footer="0.196527777777778"/>
  <pageSetup paperSize="9" scale="58" fitToHeight="0" orientation="landscape" blackAndWhite="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表1-金平区2025年一般公共预算预算调整情况表</vt:lpstr>
      <vt:lpstr>表2-金平区2025年政府性基金预算调整情况表</vt:lpstr>
      <vt:lpstr>表3-金平区2025年国有资本经营预算调整情况表</vt:lpstr>
      <vt:lpstr>表4-金平区2025年社会保险基金预算收支调整表</vt:lpstr>
      <vt:lpstr>表5-汕头市金平区2025年新增债项目安排表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 P Zn</cp:lastModifiedBy>
  <dcterms:created xsi:type="dcterms:W3CDTF">2025-09-11T09:03:00Z</dcterms:created>
  <dcterms:modified xsi:type="dcterms:W3CDTF">2026-01-05T06:59:44Z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47B1ED00736C450F9F00C4CE046FA4EC_13</vt:lpwstr>
  </property>
  <property fmtid="{D5CDD505-2E9C-101B-9397-08002B2CF9AE}" pid="3" name="KSOProductBuildVer">
    <vt:lpwstr>2052-12.1.0.24034</vt:lpwstr>
  </property>
  <property fmtid="{D5CDD505-2E9C-101B-9397-08002B2CF9AE}" pid="4" name="CalculationRule">
    <vt:i4>0</vt:i4>
  </property>
</Properties>
</file>